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 activeTab="2"/>
  </bookViews>
  <sheets>
    <sheet name="2017-2018" sheetId="4" r:id="rId1"/>
    <sheet name="Pagal paskirtį" sheetId="1" r:id="rId2"/>
    <sheet name="Pagal verčių zonas" sheetId="2" r:id="rId3"/>
    <sheet name="Lapas3" sheetId="3" r:id="rId4"/>
  </sheets>
  <definedNames>
    <definedName name="_xlnm.Print_Titles" localSheetId="2">'Pagal verčių zonas'!$7:$7</definedName>
  </definedNames>
  <calcPr calcId="145621"/>
</workbook>
</file>

<file path=xl/calcChain.xml><?xml version="1.0" encoding="utf-8"?>
<calcChain xmlns="http://schemas.openxmlformats.org/spreadsheetml/2006/main">
  <c r="G33" i="1" l="1"/>
  <c r="E33" i="1"/>
  <c r="E20" i="4"/>
  <c r="C20" i="4"/>
  <c r="D18" i="4"/>
  <c r="C18" i="4"/>
  <c r="G17" i="4"/>
  <c r="G18" i="4" s="1"/>
  <c r="F17" i="4"/>
  <c r="F18" i="4" s="1"/>
  <c r="E17" i="4"/>
  <c r="E18" i="4" s="1"/>
  <c r="E16" i="4"/>
  <c r="E15" i="4"/>
  <c r="H14" i="4"/>
  <c r="E14" i="4"/>
  <c r="E13" i="4"/>
  <c r="H12" i="4"/>
  <c r="H17" i="4" s="1"/>
  <c r="H18" i="4" s="1"/>
  <c r="E12" i="4"/>
  <c r="E11" i="4"/>
  <c r="H10" i="4"/>
  <c r="E10" i="4"/>
  <c r="H9" i="4"/>
  <c r="E9" i="4"/>
  <c r="H8" i="4"/>
  <c r="E8" i="4"/>
  <c r="H7" i="4"/>
  <c r="E7" i="4"/>
  <c r="H6" i="4"/>
  <c r="E6" i="4"/>
  <c r="L89" i="2" l="1"/>
  <c r="L90" i="2"/>
  <c r="L10" i="2"/>
  <c r="L11" i="2"/>
  <c r="L12" i="2"/>
  <c r="L13" i="2"/>
  <c r="L14" i="2"/>
  <c r="L16" i="2"/>
  <c r="L17" i="2"/>
  <c r="L19" i="2"/>
  <c r="L20" i="2"/>
  <c r="L21" i="2"/>
  <c r="L22" i="2"/>
  <c r="L23" i="2"/>
  <c r="L24" i="2"/>
  <c r="L25" i="2"/>
  <c r="L26" i="2"/>
  <c r="L32" i="2"/>
  <c r="L33" i="2"/>
  <c r="L36" i="2"/>
  <c r="L37" i="2"/>
  <c r="L38" i="2"/>
  <c r="L39" i="2"/>
  <c r="L40" i="2"/>
  <c r="L42" i="2"/>
  <c r="L44" i="2"/>
  <c r="L46" i="2"/>
  <c r="L47" i="2"/>
  <c r="L50" i="2"/>
  <c r="L51" i="2"/>
  <c r="L53" i="2"/>
  <c r="L58" i="2"/>
  <c r="L59" i="2"/>
  <c r="L60" i="2"/>
  <c r="L63" i="2"/>
  <c r="L64" i="2"/>
  <c r="L65" i="2"/>
  <c r="L67" i="2"/>
  <c r="L68" i="2"/>
  <c r="L73" i="2"/>
  <c r="L75" i="2"/>
  <c r="L76" i="2"/>
  <c r="L77" i="2"/>
  <c r="L78" i="2"/>
  <c r="L79" i="2"/>
  <c r="L82" i="2"/>
  <c r="L83" i="2"/>
  <c r="L84" i="2"/>
  <c r="L9" i="2"/>
  <c r="M101" i="2"/>
  <c r="M102" i="2"/>
  <c r="M103" i="2"/>
  <c r="M104" i="2"/>
  <c r="M105" i="2"/>
  <c r="M109" i="2"/>
  <c r="M111" i="2"/>
  <c r="M113" i="2"/>
  <c r="M114" i="2"/>
  <c r="M100" i="2"/>
  <c r="M10" i="2"/>
  <c r="M11" i="2"/>
  <c r="N11" i="2" s="1"/>
  <c r="M12" i="2"/>
  <c r="M13" i="2"/>
  <c r="N13" i="2" s="1"/>
  <c r="M14" i="2"/>
  <c r="M16" i="2"/>
  <c r="N16" i="2" s="1"/>
  <c r="M17" i="2"/>
  <c r="M19" i="2"/>
  <c r="N19" i="2" s="1"/>
  <c r="M20" i="2"/>
  <c r="M21" i="2"/>
  <c r="N21" i="2" s="1"/>
  <c r="M22" i="2"/>
  <c r="M23" i="2"/>
  <c r="N23" i="2" s="1"/>
  <c r="M24" i="2"/>
  <c r="M25" i="2"/>
  <c r="N25" i="2" s="1"/>
  <c r="M26" i="2"/>
  <c r="M32" i="2"/>
  <c r="N32" i="2" s="1"/>
  <c r="M33" i="2"/>
  <c r="M36" i="2"/>
  <c r="N36" i="2" s="1"/>
  <c r="M37" i="2"/>
  <c r="M38" i="2"/>
  <c r="N38" i="2" s="1"/>
  <c r="M39" i="2"/>
  <c r="M40" i="2"/>
  <c r="N40" i="2" s="1"/>
  <c r="M42" i="2"/>
  <c r="N42" i="2" s="1"/>
  <c r="M44" i="2"/>
  <c r="N44" i="2" s="1"/>
  <c r="M46" i="2"/>
  <c r="N46" i="2" s="1"/>
  <c r="M47" i="2"/>
  <c r="N47" i="2" s="1"/>
  <c r="M50" i="2"/>
  <c r="N50" i="2" s="1"/>
  <c r="M51" i="2"/>
  <c r="N51" i="2" s="1"/>
  <c r="M53" i="2"/>
  <c r="N53" i="2" s="1"/>
  <c r="M58" i="2"/>
  <c r="N58" i="2" s="1"/>
  <c r="M59" i="2"/>
  <c r="N59" i="2" s="1"/>
  <c r="M60" i="2"/>
  <c r="N60" i="2" s="1"/>
  <c r="M63" i="2"/>
  <c r="N63" i="2" s="1"/>
  <c r="M64" i="2"/>
  <c r="N64" i="2" s="1"/>
  <c r="M65" i="2"/>
  <c r="N65" i="2" s="1"/>
  <c r="M67" i="2"/>
  <c r="N67" i="2" s="1"/>
  <c r="M68" i="2"/>
  <c r="N68" i="2" s="1"/>
  <c r="M73" i="2"/>
  <c r="N73" i="2" s="1"/>
  <c r="M75" i="2"/>
  <c r="N75" i="2" s="1"/>
  <c r="M76" i="2"/>
  <c r="N76" i="2" s="1"/>
  <c r="M77" i="2"/>
  <c r="N77" i="2" s="1"/>
  <c r="M78" i="2"/>
  <c r="N78" i="2" s="1"/>
  <c r="M79" i="2"/>
  <c r="N79" i="2" s="1"/>
  <c r="M82" i="2"/>
  <c r="N82" i="2" s="1"/>
  <c r="M83" i="2"/>
  <c r="N83" i="2" s="1"/>
  <c r="M84" i="2"/>
  <c r="N84" i="2" s="1"/>
  <c r="M89" i="2"/>
  <c r="N89" i="2" s="1"/>
  <c r="M90" i="2"/>
  <c r="N90" i="2" s="1"/>
  <c r="M9" i="2"/>
  <c r="L114" i="2"/>
  <c r="L101" i="2"/>
  <c r="L102" i="2"/>
  <c r="L103" i="2"/>
  <c r="L104" i="2"/>
  <c r="L105" i="2"/>
  <c r="L109" i="2"/>
  <c r="L111" i="2"/>
  <c r="L113" i="2"/>
  <c r="L100" i="2"/>
  <c r="G114" i="2"/>
  <c r="F114" i="2"/>
  <c r="G113" i="2"/>
  <c r="F113" i="2"/>
  <c r="G112" i="2"/>
  <c r="F112" i="2"/>
  <c r="G111" i="2"/>
  <c r="F111" i="2"/>
  <c r="G110" i="2"/>
  <c r="F110" i="2"/>
  <c r="G109" i="2"/>
  <c r="H109" i="2" s="1"/>
  <c r="F109" i="2"/>
  <c r="G108" i="2"/>
  <c r="H108" i="2" s="1"/>
  <c r="F108" i="2"/>
  <c r="G107" i="2"/>
  <c r="H107" i="2" s="1"/>
  <c r="F107" i="2"/>
  <c r="G106" i="2"/>
  <c r="H106" i="2" s="1"/>
  <c r="F106" i="2"/>
  <c r="G105" i="2"/>
  <c r="H105" i="2" s="1"/>
  <c r="F105" i="2"/>
  <c r="G104" i="2"/>
  <c r="H104" i="2" s="1"/>
  <c r="F104" i="2"/>
  <c r="G103" i="2"/>
  <c r="H103" i="2" s="1"/>
  <c r="F103" i="2"/>
  <c r="G102" i="2"/>
  <c r="H102" i="2" s="1"/>
  <c r="F102" i="2"/>
  <c r="G101" i="2"/>
  <c r="H101" i="2" s="1"/>
  <c r="F101" i="2"/>
  <c r="G100" i="2"/>
  <c r="H100" i="2" s="1"/>
  <c r="F100" i="2"/>
  <c r="G99" i="2"/>
  <c r="H99" i="2" s="1"/>
  <c r="F99" i="2"/>
  <c r="G98" i="2"/>
  <c r="H98" i="2" s="1"/>
  <c r="F98" i="2"/>
  <c r="G97" i="2"/>
  <c r="H97" i="2" s="1"/>
  <c r="F97" i="2"/>
  <c r="G96" i="2"/>
  <c r="H96" i="2" s="1"/>
  <c r="F96" i="2"/>
  <c r="G95" i="2"/>
  <c r="H95" i="2" s="1"/>
  <c r="F95" i="2"/>
  <c r="G94" i="2"/>
  <c r="H94" i="2" s="1"/>
  <c r="F94" i="2"/>
  <c r="G93" i="2"/>
  <c r="H93" i="2" s="1"/>
  <c r="F93" i="2"/>
  <c r="G92" i="2"/>
  <c r="H92" i="2" s="1"/>
  <c r="F92" i="2"/>
  <c r="G91" i="2"/>
  <c r="H91" i="2" s="1"/>
  <c r="F91" i="2"/>
  <c r="G90" i="2"/>
  <c r="H90" i="2" s="1"/>
  <c r="F90" i="2"/>
  <c r="G89" i="2"/>
  <c r="H89" i="2" s="1"/>
  <c r="F89" i="2"/>
  <c r="G88" i="2"/>
  <c r="H88" i="2" s="1"/>
  <c r="F88" i="2"/>
  <c r="G87" i="2"/>
  <c r="H87" i="2" s="1"/>
  <c r="F87" i="2"/>
  <c r="G86" i="2"/>
  <c r="H86" i="2" s="1"/>
  <c r="F86" i="2"/>
  <c r="G85" i="2"/>
  <c r="H85" i="2" s="1"/>
  <c r="F85" i="2"/>
  <c r="G84" i="2"/>
  <c r="H84" i="2" s="1"/>
  <c r="F84" i="2"/>
  <c r="G83" i="2"/>
  <c r="H83" i="2" s="1"/>
  <c r="F83" i="2"/>
  <c r="G82" i="2"/>
  <c r="H82" i="2" s="1"/>
  <c r="F82" i="2"/>
  <c r="G81" i="2"/>
  <c r="H81" i="2" s="1"/>
  <c r="F81" i="2"/>
  <c r="G80" i="2"/>
  <c r="H80" i="2" s="1"/>
  <c r="F80" i="2"/>
  <c r="G79" i="2"/>
  <c r="H79" i="2" s="1"/>
  <c r="F79" i="2"/>
  <c r="G77" i="2"/>
  <c r="H77" i="2" s="1"/>
  <c r="F77" i="2"/>
  <c r="G75" i="2"/>
  <c r="H75" i="2" s="1"/>
  <c r="F75" i="2"/>
  <c r="G74" i="2"/>
  <c r="H74" i="2" s="1"/>
  <c r="F74" i="2"/>
  <c r="G73" i="2"/>
  <c r="H73" i="2" s="1"/>
  <c r="F73" i="2"/>
  <c r="G72" i="2"/>
  <c r="H72" i="2" s="1"/>
  <c r="F72" i="2"/>
  <c r="G71" i="2"/>
  <c r="H71" i="2" s="1"/>
  <c r="F71" i="2"/>
  <c r="G70" i="2"/>
  <c r="H70" i="2" s="1"/>
  <c r="F70" i="2"/>
  <c r="G69" i="2"/>
  <c r="H69" i="2" s="1"/>
  <c r="F69" i="2"/>
  <c r="G68" i="2"/>
  <c r="H68" i="2" s="1"/>
  <c r="F68" i="2"/>
  <c r="G67" i="2"/>
  <c r="H67" i="2" s="1"/>
  <c r="F67" i="2"/>
  <c r="G66" i="2"/>
  <c r="H66" i="2" s="1"/>
  <c r="F66" i="2"/>
  <c r="G65" i="2"/>
  <c r="H65" i="2" s="1"/>
  <c r="F65" i="2"/>
  <c r="G64" i="2"/>
  <c r="H64" i="2" s="1"/>
  <c r="F64" i="2"/>
  <c r="G63" i="2"/>
  <c r="H63" i="2" s="1"/>
  <c r="F63" i="2"/>
  <c r="G62" i="2"/>
  <c r="H62" i="2" s="1"/>
  <c r="F62" i="2"/>
  <c r="G61" i="2"/>
  <c r="H61" i="2" s="1"/>
  <c r="F61" i="2"/>
  <c r="G60" i="2"/>
  <c r="H60" i="2" s="1"/>
  <c r="F60" i="2"/>
  <c r="G59" i="2"/>
  <c r="H59" i="2" s="1"/>
  <c r="F59" i="2"/>
  <c r="G58" i="2"/>
  <c r="H58" i="2" s="1"/>
  <c r="F58" i="2"/>
  <c r="G57" i="2"/>
  <c r="H57" i="2" s="1"/>
  <c r="F57" i="2"/>
  <c r="G56" i="2"/>
  <c r="H56" i="2" s="1"/>
  <c r="F56" i="2"/>
  <c r="G55" i="2"/>
  <c r="H55" i="2" s="1"/>
  <c r="F55" i="2"/>
  <c r="G54" i="2"/>
  <c r="H54" i="2" s="1"/>
  <c r="F54" i="2"/>
  <c r="G53" i="2"/>
  <c r="H53" i="2" s="1"/>
  <c r="F53" i="2"/>
  <c r="G52" i="2"/>
  <c r="H52" i="2" s="1"/>
  <c r="F52" i="2"/>
  <c r="G51" i="2"/>
  <c r="H51" i="2" s="1"/>
  <c r="F51" i="2"/>
  <c r="G50" i="2"/>
  <c r="H50" i="2" s="1"/>
  <c r="F50" i="2"/>
  <c r="G49" i="2"/>
  <c r="H49" i="2" s="1"/>
  <c r="F49" i="2"/>
  <c r="G48" i="2"/>
  <c r="H48" i="2" s="1"/>
  <c r="F48" i="2"/>
  <c r="G47" i="2"/>
  <c r="H47" i="2" s="1"/>
  <c r="F47" i="2"/>
  <c r="G46" i="2"/>
  <c r="H46" i="2" s="1"/>
  <c r="F46" i="2"/>
  <c r="G45" i="2"/>
  <c r="H45" i="2" s="1"/>
  <c r="F45" i="2"/>
  <c r="G43" i="2"/>
  <c r="H43" i="2" s="1"/>
  <c r="F43" i="2"/>
  <c r="G41" i="2"/>
  <c r="H41" i="2" s="1"/>
  <c r="F41" i="2"/>
  <c r="G40" i="2"/>
  <c r="H40" i="2" s="1"/>
  <c r="F40" i="2"/>
  <c r="G39" i="2"/>
  <c r="H39" i="2" s="1"/>
  <c r="F39" i="2"/>
  <c r="G38" i="2"/>
  <c r="H38" i="2" s="1"/>
  <c r="F38" i="2"/>
  <c r="G37" i="2"/>
  <c r="H37" i="2" s="1"/>
  <c r="F37" i="2"/>
  <c r="G36" i="2"/>
  <c r="H36" i="2" s="1"/>
  <c r="F36" i="2"/>
  <c r="G35" i="2"/>
  <c r="H35" i="2" s="1"/>
  <c r="F35" i="2"/>
  <c r="G34" i="2"/>
  <c r="H34" i="2" s="1"/>
  <c r="F34" i="2"/>
  <c r="G33" i="2"/>
  <c r="H33" i="2" s="1"/>
  <c r="F33" i="2"/>
  <c r="G32" i="2"/>
  <c r="H32" i="2" s="1"/>
  <c r="F32" i="2"/>
  <c r="G31" i="2"/>
  <c r="H31" i="2" s="1"/>
  <c r="F31" i="2"/>
  <c r="G30" i="2"/>
  <c r="H30" i="2" s="1"/>
  <c r="F30" i="2"/>
  <c r="G29" i="2"/>
  <c r="H29" i="2" s="1"/>
  <c r="F29" i="2"/>
  <c r="G28" i="2"/>
  <c r="H28" i="2" s="1"/>
  <c r="F28" i="2"/>
  <c r="G27" i="2"/>
  <c r="H27" i="2" s="1"/>
  <c r="F27" i="2"/>
  <c r="G26" i="2"/>
  <c r="H26" i="2" s="1"/>
  <c r="F26" i="2"/>
  <c r="G25" i="2"/>
  <c r="H25" i="2" s="1"/>
  <c r="F25" i="2"/>
  <c r="G24" i="2"/>
  <c r="H24" i="2" s="1"/>
  <c r="F24" i="2"/>
  <c r="G23" i="2"/>
  <c r="H23" i="2" s="1"/>
  <c r="F23" i="2"/>
  <c r="G22" i="2"/>
  <c r="H22" i="2" s="1"/>
  <c r="F22" i="2"/>
  <c r="G21" i="2"/>
  <c r="H21" i="2" s="1"/>
  <c r="F21" i="2"/>
  <c r="G20" i="2"/>
  <c r="H20" i="2" s="1"/>
  <c r="F20" i="2"/>
  <c r="G19" i="2"/>
  <c r="H19" i="2" s="1"/>
  <c r="F19" i="2"/>
  <c r="G18" i="2"/>
  <c r="H18" i="2" s="1"/>
  <c r="F18" i="2"/>
  <c r="G17" i="2"/>
  <c r="H17" i="2" s="1"/>
  <c r="F17" i="2"/>
  <c r="G16" i="2"/>
  <c r="H16" i="2" s="1"/>
  <c r="F16" i="2"/>
  <c r="G15" i="2"/>
  <c r="H15" i="2" s="1"/>
  <c r="F15" i="2"/>
  <c r="G14" i="2"/>
  <c r="H14" i="2" s="1"/>
  <c r="F14" i="2"/>
  <c r="G13" i="2"/>
  <c r="H13" i="2" s="1"/>
  <c r="F13" i="2"/>
  <c r="G12" i="2"/>
  <c r="H12" i="2" s="1"/>
  <c r="F12" i="2"/>
  <c r="G11" i="2"/>
  <c r="H11" i="2" s="1"/>
  <c r="F11" i="2"/>
  <c r="G10" i="2"/>
  <c r="H10" i="2" s="1"/>
  <c r="F10" i="2"/>
  <c r="G9" i="2"/>
  <c r="H9" i="2" s="1"/>
  <c r="F9" i="2"/>
  <c r="N39" i="2" l="1"/>
  <c r="N37" i="2"/>
  <c r="N33" i="2"/>
  <c r="N26" i="2"/>
  <c r="N24" i="2"/>
  <c r="N22" i="2"/>
  <c r="N20" i="2"/>
  <c r="N17" i="2"/>
  <c r="N14" i="2"/>
  <c r="N12" i="2"/>
  <c r="N10" i="2"/>
  <c r="N114" i="2"/>
  <c r="N111" i="2"/>
  <c r="N105" i="2"/>
  <c r="N103" i="2"/>
  <c r="N101" i="2"/>
  <c r="H110" i="2"/>
  <c r="H111" i="2"/>
  <c r="H112" i="2"/>
  <c r="H113" i="2"/>
  <c r="H114" i="2"/>
  <c r="N100" i="2"/>
  <c r="N113" i="2"/>
  <c r="N109" i="2"/>
  <c r="N104" i="2"/>
  <c r="N102" i="2"/>
  <c r="N9" i="2"/>
  <c r="H29" i="1"/>
  <c r="H27" i="1"/>
  <c r="G29" i="1"/>
  <c r="G28" i="1"/>
  <c r="G27" i="1"/>
  <c r="H23" i="1"/>
  <c r="G23" i="1"/>
  <c r="H25" i="1"/>
  <c r="H24" i="1"/>
  <c r="G25" i="1"/>
  <c r="G24" i="1"/>
  <c r="H20" i="1"/>
  <c r="H21" i="1"/>
  <c r="H22" i="1"/>
  <c r="G20" i="1"/>
  <c r="G21" i="1"/>
  <c r="G22" i="1"/>
  <c r="H17" i="1"/>
  <c r="H18" i="1"/>
  <c r="H19" i="1"/>
  <c r="G17" i="1"/>
  <c r="G18" i="1"/>
  <c r="G19" i="1"/>
  <c r="H14" i="1"/>
  <c r="H15" i="1"/>
  <c r="H16" i="1"/>
  <c r="G14" i="1"/>
  <c r="G15" i="1"/>
  <c r="G16" i="1"/>
  <c r="H11" i="1"/>
  <c r="H12" i="1"/>
  <c r="H13" i="1"/>
  <c r="G11" i="1"/>
  <c r="G13" i="1"/>
  <c r="G12" i="1"/>
  <c r="G8" i="1"/>
  <c r="H8" i="1"/>
  <c r="H9" i="1"/>
  <c r="H10" i="1"/>
  <c r="G10" i="1"/>
  <c r="G9" i="1"/>
  <c r="G7" i="1"/>
  <c r="G6" i="1"/>
  <c r="H7" i="1"/>
  <c r="F29" i="1"/>
  <c r="E29" i="1"/>
  <c r="F24" i="1"/>
  <c r="C23" i="1"/>
  <c r="D23" i="1"/>
  <c r="B23" i="1"/>
  <c r="E25" i="1"/>
  <c r="F25" i="1" s="1"/>
  <c r="E24" i="1"/>
  <c r="C20" i="1"/>
  <c r="D20" i="1"/>
  <c r="B20" i="1"/>
  <c r="C17" i="1"/>
  <c r="D17" i="1"/>
  <c r="B17" i="1"/>
  <c r="E21" i="1"/>
  <c r="E22" i="1"/>
  <c r="F22" i="1" s="1"/>
  <c r="E19" i="1"/>
  <c r="F19" i="1" s="1"/>
  <c r="E18" i="1"/>
  <c r="F18" i="1" s="1"/>
  <c r="C14" i="1"/>
  <c r="D14" i="1"/>
  <c r="B14" i="1"/>
  <c r="E16" i="1"/>
  <c r="F16" i="1" s="1"/>
  <c r="E15" i="1"/>
  <c r="F15" i="1" s="1"/>
  <c r="C11" i="1"/>
  <c r="D11" i="1"/>
  <c r="B11" i="1"/>
  <c r="E13" i="1"/>
  <c r="F13" i="1" s="1"/>
  <c r="E12" i="1"/>
  <c r="C8" i="1"/>
  <c r="D8" i="1"/>
  <c r="B8" i="1"/>
  <c r="E9" i="1"/>
  <c r="E10" i="1"/>
  <c r="F10" i="1" s="1"/>
  <c r="C5" i="1"/>
  <c r="D5" i="1"/>
  <c r="B5" i="1"/>
  <c r="E7" i="1"/>
  <c r="F7" i="1" s="1"/>
  <c r="E6" i="1"/>
  <c r="G5" i="1" l="1"/>
  <c r="H5" i="1" s="1"/>
  <c r="H6" i="1"/>
  <c r="C27" i="1"/>
  <c r="E5" i="1"/>
  <c r="F5" i="1" s="1"/>
  <c r="B27" i="1"/>
  <c r="E8" i="1"/>
  <c r="E11" i="1"/>
  <c r="F11" i="1" s="1"/>
  <c r="E20" i="1"/>
  <c r="F20" i="1" s="1"/>
  <c r="F6" i="1"/>
  <c r="E23" i="1"/>
  <c r="F23" i="1" s="1"/>
  <c r="F12" i="1"/>
  <c r="D27" i="1"/>
  <c r="F8" i="1"/>
  <c r="E14" i="1"/>
  <c r="F14" i="1" s="1"/>
  <c r="F21" i="1"/>
  <c r="E17" i="1"/>
  <c r="F17" i="1" s="1"/>
  <c r="F9" i="1"/>
  <c r="E27" i="1" l="1"/>
  <c r="F27" i="1" l="1"/>
</calcChain>
</file>

<file path=xl/sharedStrings.xml><?xml version="1.0" encoding="utf-8"?>
<sst xmlns="http://schemas.openxmlformats.org/spreadsheetml/2006/main" count="188" uniqueCount="90">
  <si>
    <t>GYVENAMŲJŲ TERIRORIJŲ ŽEMĖ</t>
  </si>
  <si>
    <t xml:space="preserve">        Fiziniai asmenys </t>
  </si>
  <si>
    <t xml:space="preserve">        Juridiniai asmenys</t>
  </si>
  <si>
    <t>Žemės sklypų skaičius</t>
  </si>
  <si>
    <t>Žemės sklypų plotas ha</t>
  </si>
  <si>
    <t>Žemės sklypų projektinė vertė 2018m. ,eur</t>
  </si>
  <si>
    <t>Vidutinis 1 ha mokestis, eur</t>
  </si>
  <si>
    <t>KOMERCINĖS PASKIRTIES ŽEMĖ</t>
  </si>
  <si>
    <t>MIŠKO ŽEMĖ</t>
  </si>
  <si>
    <t>Apskaičiuota pradinė mokesčio suma,eur</t>
  </si>
  <si>
    <t>MĖGĖJŲ SODŲ ŽEMĖ</t>
  </si>
  <si>
    <t>PRAMONĖS IR SANDĖLIAVIMO ŽEMĖ</t>
  </si>
  <si>
    <t>KITI SKLYPAI</t>
  </si>
  <si>
    <t>ŽEMĖS ŪKIO PASKIRTIES ŽEMĖ</t>
  </si>
  <si>
    <t>Planuojama mokesčių lengvata</t>
  </si>
  <si>
    <t>VISO</t>
  </si>
  <si>
    <t>IŠ VISO</t>
  </si>
  <si>
    <t>Žemės sklypai, kurių savininkai - fiziniai asmenys</t>
  </si>
  <si>
    <t>Žemės sklypai, kurių savininkai - juridiniai asmenys</t>
  </si>
  <si>
    <t>Turto grupė</t>
  </si>
  <si>
    <t>Verčių zonos nr.</t>
  </si>
  <si>
    <t>Žemės sklypų plotas (ha)</t>
  </si>
  <si>
    <t>Žemės sklypų projektinė vidutinė rinkos vertė 2018 m. ( Eur)</t>
  </si>
  <si>
    <t xml:space="preserve">2018 vid. 1 ha kaina  tarifas 1,5  %           </t>
  </si>
  <si>
    <t xml:space="preserve">Rokiškio r. sav. </t>
  </si>
  <si>
    <t>Gyvenamųjų teritorijų žemė</t>
  </si>
  <si>
    <t>40.1.1</t>
  </si>
  <si>
    <t>40.1.2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</si>
  <si>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</si>
  <si>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</si>
  <si>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</si>
  <si>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</si>
  <si>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</si>
  <si>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</si>
  <si>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</si>
  <si>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</si>
  <si>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</si>
  <si>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</si>
  <si>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</si>
  <si>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</si>
  <si>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</si>
  <si>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</si>
  <si>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</si>
  <si>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</si>
  <si>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</si>
  <si>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</si>
  <si>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40.20</t>
  </si>
  <si>
    <t>40.21</t>
  </si>
  <si>
    <t>40.22</t>
  </si>
  <si>
    <t>40.23</t>
  </si>
  <si>
    <t>* Viso: Gyvenamųjų teritorijų žemė</t>
  </si>
  <si>
    <t>Kiti</t>
  </si>
  <si>
    <t>* Viso: Kiti</t>
  </si>
  <si>
    <t>Komercinės paskirties žemė</t>
  </si>
  <si>
    <t>* Viso: Komercinės paskirties žemė</t>
  </si>
  <si>
    <t>Miskas</t>
  </si>
  <si>
    <t>* Viso: Miskas</t>
  </si>
  <si>
    <t>Mėgėjų sodų žemė</t>
  </si>
  <si>
    <t>* Viso: Mėgėjų sodų žemė</t>
  </si>
  <si>
    <t>Pramonės ir sandėliavimo žemė</t>
  </si>
  <si>
    <t>* Viso: Pramonės ir sandėliavimo žemė</t>
  </si>
  <si>
    <t>Žemės ūkio paskirties žemė</t>
  </si>
  <si>
    <t>* Viso: Žemės ūkio paskirties žemė</t>
  </si>
  <si>
    <t xml:space="preserve">2018 vid. 1 ha kaina  tarifas 1,3  %          eurais </t>
  </si>
  <si>
    <t xml:space="preserve"> Kainos pokytis,proc.</t>
  </si>
  <si>
    <t xml:space="preserve"> Kainos pokytis,  proc.</t>
  </si>
  <si>
    <t>2017 METAI- 1,5 PROC. TARIFAS</t>
  </si>
  <si>
    <t>2018M. PROGNOZĖ- 1,3 PROC.TARIFAS</t>
  </si>
  <si>
    <t>Eil.Nr.</t>
  </si>
  <si>
    <t>Fiziniai asmenys</t>
  </si>
  <si>
    <t xml:space="preserve">Juridiniai asmenys </t>
  </si>
  <si>
    <t>Iš viso</t>
  </si>
  <si>
    <t>Mokesčio mokėtojų skaičius</t>
  </si>
  <si>
    <t>Sklypų skaičius</t>
  </si>
  <si>
    <t>Sklypų vertė (eurais)</t>
  </si>
  <si>
    <t>Sklypų bendras plotas (ha)</t>
  </si>
  <si>
    <t>Amokestinamų sklypų mokestinė vertė (eurais)</t>
  </si>
  <si>
    <t>Apmokestinamų sklypų vertė,įvertinus pereinamojo laikotarpio nuostatas</t>
  </si>
  <si>
    <t>Apskaičiuota pradinė mokesčio suma (eurais)</t>
  </si>
  <si>
    <t>Ūkininko ūkio lengvata ( eurais)</t>
  </si>
  <si>
    <t>Mokesčio lengvata- savivaldybės tarybos nustatytas neamokestinamas dydis ( eurais)</t>
  </si>
  <si>
    <t>Minimalus mokestis 2 eurai</t>
  </si>
  <si>
    <t>Kita lengvata</t>
  </si>
  <si>
    <t>Apskaičiuota galutinė mokesčio suma (eurais)</t>
  </si>
  <si>
    <t>Vidutinis 1 ha žemės mokestis (eurais)</t>
  </si>
  <si>
    <t>Gauta žemės mokesčio ( eurais)</t>
  </si>
  <si>
    <t>Nepriemoka</t>
  </si>
  <si>
    <t xml:space="preserve"> Duomenys apie Rokiškio rajono savivaldybės teritorijoje esančius privačius sklypus , vertes, mokesčio dydį  pagal  verčių zonas</t>
  </si>
  <si>
    <t xml:space="preserve"> Duomenys apie Rokiškio rajono savivaldybės teritorijoje esančius privačius sklypus ir jų vertes ir mokesčio dydžius  pagal žemės paskirtį</t>
  </si>
  <si>
    <t>Gauta 2017 m. 486332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</si>
</sst>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/>
    <xf numFmtId="0" fontId="0" fillId="0" borderId="3" xfId="0" applyBorder="1"/>
    <xf numFmtId="0" fontId="0" fillId="0" borderId="6" xfId="0" applyBorder="1" applyAlignment="1">
      <alignment wrapText="1"/>
    </xf>
    <xf numFmtId="1" fontId="1" fillId="0" borderId="6" xfId="0" applyNumberFormat="1" applyFont="1" applyBorder="1"/>
    <xf numFmtId="1" fontId="0" fillId="0" borderId="6" xfId="0" applyNumberFormat="1" applyBorder="1"/>
    <xf numFmtId="0" fontId="0" fillId="0" borderId="6" xfId="0" applyBorder="1"/>
    <xf numFmtId="0" fontId="0" fillId="0" borderId="8" xfId="0" applyBorder="1"/>
    <xf numFmtId="0" fontId="1" fillId="2" borderId="1" xfId="0" applyFont="1" applyFill="1" applyBorder="1"/>
    <xf numFmtId="0" fontId="1" fillId="2" borderId="2" xfId="0" applyFont="1" applyFill="1" applyBorder="1"/>
    <xf numFmtId="1" fontId="1" fillId="2" borderId="6" xfId="0" applyNumberFormat="1" applyFont="1" applyFill="1" applyBorder="1"/>
    <xf numFmtId="2" fontId="1" fillId="2" borderId="7" xfId="0" applyNumberFormat="1" applyFont="1" applyFill="1" applyBorder="1"/>
    <xf numFmtId="0" fontId="1" fillId="2" borderId="3" xfId="0" applyFont="1" applyFill="1" applyBorder="1"/>
    <xf numFmtId="0" fontId="0" fillId="2" borderId="7" xfId="0" applyFill="1" applyBorder="1" applyAlignment="1">
      <alignment wrapText="1"/>
    </xf>
    <xf numFmtId="2" fontId="0" fillId="2" borderId="7" xfId="0" applyNumberFormat="1" applyFill="1" applyBorder="1"/>
    <xf numFmtId="0" fontId="0" fillId="2" borderId="9" xfId="0" applyFill="1" applyBorder="1"/>
    <xf numFmtId="164" fontId="0" fillId="0" borderId="1" xfId="0" applyNumberFormat="1" applyBorder="1"/>
    <xf numFmtId="1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1" fontId="0" fillId="0" borderId="0" xfId="0" applyNumberFormat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ill="1" applyBorder="1"/>
    <xf numFmtId="1" fontId="0" fillId="0" borderId="12" xfId="0" applyNumberFormat="1" applyBorder="1"/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164" fontId="1" fillId="2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1" fillId="0" borderId="0" xfId="0" applyFont="1"/>
    <xf numFmtId="10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workbookViewId="0">
      <selection activeCell="F34" sqref="F34"/>
    </sheetView>
  </sheetViews>
  <sheetFormatPr defaultRowHeight="15" x14ac:dyDescent="0.25"/>
  <cols>
    <col min="1" max="1" width="5.85546875" customWidth="1"/>
    <col min="2" max="2" width="45.5703125" customWidth="1"/>
    <col min="3" max="3" width="11.85546875" customWidth="1"/>
    <col min="4" max="4" width="12.28515625" customWidth="1"/>
    <col min="5" max="5" width="11.5703125" customWidth="1"/>
    <col min="6" max="7" width="14.140625" customWidth="1"/>
    <col min="8" max="8" width="12.42578125" customWidth="1"/>
  </cols>
  <sheetData>
    <row r="4" spans="1:8" x14ac:dyDescent="0.25">
      <c r="A4" s="1"/>
      <c r="B4" s="1"/>
      <c r="C4" s="39" t="s">
        <v>66</v>
      </c>
      <c r="D4" s="40"/>
      <c r="E4" s="41"/>
      <c r="F4" s="39" t="s">
        <v>67</v>
      </c>
      <c r="G4" s="40"/>
      <c r="H4" s="41"/>
    </row>
    <row r="5" spans="1:8" ht="30" x14ac:dyDescent="0.25">
      <c r="A5" s="2" t="s">
        <v>68</v>
      </c>
      <c r="B5" s="1"/>
      <c r="C5" s="2" t="s">
        <v>69</v>
      </c>
      <c r="D5" s="2" t="s">
        <v>70</v>
      </c>
      <c r="E5" s="1" t="s">
        <v>71</v>
      </c>
      <c r="F5" s="2" t="s">
        <v>69</v>
      </c>
      <c r="G5" s="2" t="s">
        <v>70</v>
      </c>
      <c r="H5" s="1" t="s">
        <v>71</v>
      </c>
    </row>
    <row r="6" spans="1:8" x14ac:dyDescent="0.25">
      <c r="A6" s="1">
        <v>1</v>
      </c>
      <c r="B6" s="1" t="s">
        <v>72</v>
      </c>
      <c r="C6" s="27">
        <v>17347</v>
      </c>
      <c r="D6" s="1">
        <v>275</v>
      </c>
      <c r="E6" s="1">
        <f>C6+D6</f>
        <v>17622</v>
      </c>
      <c r="F6" s="27">
        <v>17347</v>
      </c>
      <c r="G6" s="1">
        <v>275</v>
      </c>
      <c r="H6" s="1">
        <f>F6+G6</f>
        <v>17622</v>
      </c>
    </row>
    <row r="7" spans="1:8" x14ac:dyDescent="0.25">
      <c r="A7" s="1">
        <v>2</v>
      </c>
      <c r="B7" s="1" t="s">
        <v>73</v>
      </c>
      <c r="C7" s="27">
        <v>43098</v>
      </c>
      <c r="D7" s="1">
        <v>1475</v>
      </c>
      <c r="E7" s="1">
        <f t="shared" ref="E7:E20" si="0">C7+D7</f>
        <v>44573</v>
      </c>
      <c r="F7" s="27">
        <v>43098</v>
      </c>
      <c r="G7" s="1">
        <v>1475</v>
      </c>
      <c r="H7" s="1">
        <f t="shared" ref="H7:H10" si="1">F7+G7</f>
        <v>44573</v>
      </c>
    </row>
    <row r="8" spans="1:8" x14ac:dyDescent="0.25">
      <c r="A8" s="1">
        <v>3</v>
      </c>
      <c r="B8" s="1" t="s">
        <v>74</v>
      </c>
      <c r="C8" s="27">
        <v>33453020</v>
      </c>
      <c r="D8" s="1">
        <v>2078302</v>
      </c>
      <c r="E8" s="1">
        <f t="shared" si="0"/>
        <v>35531322</v>
      </c>
      <c r="F8" s="27">
        <v>33453020</v>
      </c>
      <c r="G8" s="1">
        <v>2078302</v>
      </c>
      <c r="H8" s="1">
        <f t="shared" si="1"/>
        <v>35531322</v>
      </c>
    </row>
    <row r="9" spans="1:8" x14ac:dyDescent="0.25">
      <c r="A9" s="1">
        <v>4</v>
      </c>
      <c r="B9" s="1" t="s">
        <v>75</v>
      </c>
      <c r="C9" s="28">
        <v>94670.07</v>
      </c>
      <c r="D9" s="22">
        <v>6459.13</v>
      </c>
      <c r="E9" s="22">
        <f t="shared" si="0"/>
        <v>101129.20000000001</v>
      </c>
      <c r="F9" s="28">
        <v>94670.07</v>
      </c>
      <c r="G9" s="22">
        <v>6459.13</v>
      </c>
      <c r="H9" s="22">
        <f t="shared" si="1"/>
        <v>101129.20000000001</v>
      </c>
    </row>
    <row r="10" spans="1:8" x14ac:dyDescent="0.25">
      <c r="A10" s="1">
        <v>5</v>
      </c>
      <c r="B10" s="1" t="s">
        <v>76</v>
      </c>
      <c r="C10" s="27">
        <v>67607293</v>
      </c>
      <c r="D10" s="1">
        <v>4255832</v>
      </c>
      <c r="E10" s="1">
        <f t="shared" si="0"/>
        <v>71863125</v>
      </c>
      <c r="F10" s="29">
        <v>116545064</v>
      </c>
      <c r="G10" s="30">
        <v>7514481</v>
      </c>
      <c r="H10" s="31">
        <f t="shared" si="1"/>
        <v>124059545</v>
      </c>
    </row>
    <row r="11" spans="1:8" ht="32.25" customHeight="1" x14ac:dyDescent="0.25">
      <c r="A11" s="1">
        <v>6</v>
      </c>
      <c r="B11" s="2" t="s">
        <v>77</v>
      </c>
      <c r="C11" s="27">
        <v>33453020</v>
      </c>
      <c r="D11" s="1">
        <v>2078302</v>
      </c>
      <c r="E11" s="1">
        <f t="shared" si="0"/>
        <v>35531322</v>
      </c>
      <c r="F11" s="1"/>
      <c r="G11" s="1"/>
      <c r="H11" s="1"/>
    </row>
    <row r="12" spans="1:8" x14ac:dyDescent="0.25">
      <c r="A12" s="1">
        <v>7</v>
      </c>
      <c r="B12" s="1" t="s">
        <v>78</v>
      </c>
      <c r="C12" s="28">
        <v>520676.83</v>
      </c>
      <c r="D12" s="22">
        <v>32430.39</v>
      </c>
      <c r="E12" s="22">
        <f t="shared" si="0"/>
        <v>553107.22</v>
      </c>
      <c r="F12" s="32">
        <v>682602</v>
      </c>
      <c r="G12" s="1">
        <v>42735</v>
      </c>
      <c r="H12" s="1">
        <f>F12+G12</f>
        <v>725337</v>
      </c>
    </row>
    <row r="13" spans="1:8" x14ac:dyDescent="0.25">
      <c r="A13" s="1">
        <v>8</v>
      </c>
      <c r="B13" s="1" t="s">
        <v>79</v>
      </c>
      <c r="C13" s="28">
        <v>1590.92</v>
      </c>
      <c r="D13" s="1"/>
      <c r="E13" s="22">
        <f t="shared" si="0"/>
        <v>1590.92</v>
      </c>
      <c r="F13" s="1"/>
      <c r="G13" s="1"/>
      <c r="H13" s="1"/>
    </row>
    <row r="14" spans="1:8" ht="31.5" customHeight="1" x14ac:dyDescent="0.25">
      <c r="A14" s="1">
        <v>9</v>
      </c>
      <c r="B14" s="2" t="s">
        <v>80</v>
      </c>
      <c r="C14" s="28">
        <v>54379.69</v>
      </c>
      <c r="D14" s="1"/>
      <c r="E14" s="22">
        <f t="shared" si="0"/>
        <v>54379.69</v>
      </c>
      <c r="F14" s="1">
        <v>68260</v>
      </c>
      <c r="G14" s="1">
        <v>2050</v>
      </c>
      <c r="H14" s="1">
        <f t="shared" ref="H14" si="2">F14+G14</f>
        <v>70310</v>
      </c>
    </row>
    <row r="15" spans="1:8" ht="17.25" customHeight="1" x14ac:dyDescent="0.25">
      <c r="A15" s="1">
        <v>10</v>
      </c>
      <c r="B15" s="2" t="s">
        <v>81</v>
      </c>
      <c r="C15" s="28">
        <v>1870.83</v>
      </c>
      <c r="D15" s="22">
        <v>18.29</v>
      </c>
      <c r="E15" s="22">
        <f t="shared" si="0"/>
        <v>1889.12</v>
      </c>
      <c r="F15" s="1"/>
      <c r="G15" s="1"/>
      <c r="H15" s="1"/>
    </row>
    <row r="16" spans="1:8" x14ac:dyDescent="0.25">
      <c r="A16" s="1">
        <v>11</v>
      </c>
      <c r="B16" s="1" t="s">
        <v>82</v>
      </c>
      <c r="C16" s="27"/>
      <c r="D16" s="22">
        <v>1548.57</v>
      </c>
      <c r="E16" s="22">
        <f t="shared" si="0"/>
        <v>1548.57</v>
      </c>
      <c r="F16" s="1"/>
      <c r="G16" s="1"/>
      <c r="H16" s="1"/>
    </row>
    <row r="17" spans="1:9" x14ac:dyDescent="0.25">
      <c r="A17" s="1">
        <v>12</v>
      </c>
      <c r="B17" s="3" t="s">
        <v>83</v>
      </c>
      <c r="C17" s="33">
        <v>465266</v>
      </c>
      <c r="D17" s="34">
        <v>30863.53</v>
      </c>
      <c r="E17" s="3">
        <f t="shared" si="0"/>
        <v>496129.53</v>
      </c>
      <c r="F17" s="1">
        <f>F12-F14</f>
        <v>614342</v>
      </c>
      <c r="G17" s="1">
        <f t="shared" ref="G17:H17" si="3">G12-G14</f>
        <v>40685</v>
      </c>
      <c r="H17" s="1">
        <f t="shared" si="3"/>
        <v>655027</v>
      </c>
    </row>
    <row r="18" spans="1:9" x14ac:dyDescent="0.25">
      <c r="A18" s="1">
        <v>13</v>
      </c>
      <c r="B18" s="13" t="s">
        <v>84</v>
      </c>
      <c r="C18" s="35">
        <f>C17/C9</f>
        <v>4.9146050066298672</v>
      </c>
      <c r="D18" s="35">
        <f>D17/D9</f>
        <v>4.7782797373640102</v>
      </c>
      <c r="E18" s="35">
        <f>E17/E9</f>
        <v>4.9058979009030033</v>
      </c>
      <c r="F18" s="35">
        <f t="shared" ref="F18:H18" si="4">F17/F9</f>
        <v>6.4892948742934271</v>
      </c>
      <c r="G18" s="35">
        <f t="shared" si="4"/>
        <v>6.2988359113379042</v>
      </c>
      <c r="H18" s="35">
        <f t="shared" si="4"/>
        <v>6.4771302452704056</v>
      </c>
      <c r="I18" s="38">
        <v>0.32600000000000001</v>
      </c>
    </row>
    <row r="19" spans="1:9" x14ac:dyDescent="0.25">
      <c r="A19" s="1">
        <v>14</v>
      </c>
      <c r="B19" s="36" t="s">
        <v>85</v>
      </c>
      <c r="C19" s="36">
        <v>455301</v>
      </c>
      <c r="D19" s="36">
        <v>31031</v>
      </c>
      <c r="E19" s="36"/>
      <c r="F19" s="1"/>
      <c r="G19" s="1"/>
      <c r="H19" s="1"/>
    </row>
    <row r="20" spans="1:9" x14ac:dyDescent="0.25">
      <c r="A20" s="1">
        <v>15</v>
      </c>
      <c r="B20" s="36" t="s">
        <v>86</v>
      </c>
      <c r="C20" s="36">
        <f>C17-C19</f>
        <v>9965</v>
      </c>
      <c r="D20" s="36"/>
      <c r="E20" s="36">
        <f t="shared" si="0"/>
        <v>9965</v>
      </c>
      <c r="F20" s="1"/>
      <c r="G20" s="1"/>
      <c r="H20" s="1"/>
    </row>
  </sheetData>
  <mergeCells count="2">
    <mergeCell ref="C4:E4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L36" sqref="L36"/>
    </sheetView>
  </sheetViews>
  <sheetFormatPr defaultRowHeight="15" x14ac:dyDescent="0.25"/>
  <cols>
    <col min="1" max="1" width="37.7109375" customWidth="1"/>
    <col min="2" max="2" width="14.140625" customWidth="1"/>
    <col min="3" max="3" width="13.28515625" customWidth="1"/>
    <col min="4" max="5" width="16.42578125" customWidth="1"/>
    <col min="6" max="6" width="10.7109375" customWidth="1"/>
    <col min="7" max="7" width="15.5703125" customWidth="1"/>
    <col min="8" max="8" width="13" customWidth="1"/>
  </cols>
  <sheetData>
    <row r="1" spans="1:9" x14ac:dyDescent="0.25">
      <c r="A1" t="s">
        <v>88</v>
      </c>
    </row>
    <row r="2" spans="1:9" ht="15.75" thickBot="1" x14ac:dyDescent="0.3"/>
    <row r="3" spans="1:9" x14ac:dyDescent="0.25">
      <c r="A3" s="1"/>
      <c r="B3" s="1"/>
      <c r="C3" s="1"/>
      <c r="D3" s="4"/>
      <c r="E3" s="42">
        <v>1.2999999999999999E-2</v>
      </c>
      <c r="F3" s="43"/>
      <c r="G3" s="42">
        <v>1.4999999999999999E-2</v>
      </c>
      <c r="H3" s="43"/>
      <c r="I3" s="7"/>
    </row>
    <row r="4" spans="1:9" ht="73.5" customHeight="1" x14ac:dyDescent="0.25">
      <c r="A4" s="1"/>
      <c r="B4" s="2" t="s">
        <v>3</v>
      </c>
      <c r="C4" s="2" t="s">
        <v>4</v>
      </c>
      <c r="D4" s="5" t="s">
        <v>5</v>
      </c>
      <c r="E4" s="8" t="s">
        <v>9</v>
      </c>
      <c r="F4" s="18" t="s">
        <v>6</v>
      </c>
      <c r="G4" s="8" t="s">
        <v>9</v>
      </c>
      <c r="H4" s="18" t="s">
        <v>6</v>
      </c>
      <c r="I4" s="7"/>
    </row>
    <row r="5" spans="1:9" x14ac:dyDescent="0.25">
      <c r="A5" s="3" t="s">
        <v>0</v>
      </c>
      <c r="B5" s="3">
        <f>B6+B7</f>
        <v>7563</v>
      </c>
      <c r="C5" s="3">
        <f t="shared" ref="C5:E5" si="0">C6+C7</f>
        <v>2151.0499999999997</v>
      </c>
      <c r="D5" s="6">
        <f t="shared" si="0"/>
        <v>15441886</v>
      </c>
      <c r="E5" s="9">
        <f t="shared" si="0"/>
        <v>200744.51799999998</v>
      </c>
      <c r="F5" s="16">
        <f>E5/C5</f>
        <v>93.323966434996862</v>
      </c>
      <c r="G5" s="9">
        <f>G6+G7</f>
        <v>231628.29</v>
      </c>
      <c r="H5" s="16">
        <f>G5/C5</f>
        <v>107.68149973268871</v>
      </c>
      <c r="I5" s="7"/>
    </row>
    <row r="6" spans="1:9" x14ac:dyDescent="0.25">
      <c r="A6" s="1" t="s">
        <v>1</v>
      </c>
      <c r="B6" s="1">
        <v>7460</v>
      </c>
      <c r="C6" s="1">
        <v>2108.41</v>
      </c>
      <c r="D6" s="4">
        <v>15242809</v>
      </c>
      <c r="E6" s="10">
        <f>D6*1.3/100</f>
        <v>198156.51699999999</v>
      </c>
      <c r="F6" s="19">
        <f>E6/C6</f>
        <v>93.983863195488553</v>
      </c>
      <c r="G6" s="10">
        <f>D6*1.5/100</f>
        <v>228642.13500000001</v>
      </c>
      <c r="H6" s="19">
        <f>G6/C6</f>
        <v>108.44291907171757</v>
      </c>
      <c r="I6" s="7"/>
    </row>
    <row r="7" spans="1:9" x14ac:dyDescent="0.25">
      <c r="A7" s="1" t="s">
        <v>2</v>
      </c>
      <c r="B7" s="1">
        <v>103</v>
      </c>
      <c r="C7" s="1">
        <v>42.64</v>
      </c>
      <c r="D7" s="4">
        <v>199077</v>
      </c>
      <c r="E7" s="10">
        <f>D7*1.3/100</f>
        <v>2588.0010000000002</v>
      </c>
      <c r="F7" s="19">
        <f>E7/C7</f>
        <v>60.694207317073172</v>
      </c>
      <c r="G7" s="10">
        <f>D7*1.5/100</f>
        <v>2986.1550000000002</v>
      </c>
      <c r="H7" s="19">
        <f>G7/C7</f>
        <v>70.031777673545974</v>
      </c>
      <c r="I7" s="7"/>
    </row>
    <row r="8" spans="1:9" x14ac:dyDescent="0.25">
      <c r="A8" s="3" t="s">
        <v>7</v>
      </c>
      <c r="B8" s="3">
        <f>B9+B10</f>
        <v>85</v>
      </c>
      <c r="C8" s="3">
        <f t="shared" ref="C8:E8" si="1">C9+C10</f>
        <v>45.57</v>
      </c>
      <c r="D8" s="6">
        <f t="shared" si="1"/>
        <v>563095</v>
      </c>
      <c r="E8" s="9">
        <f t="shared" si="1"/>
        <v>7320.2350000000006</v>
      </c>
      <c r="F8" s="16">
        <f>E8/C8</f>
        <v>160.6371516348475</v>
      </c>
      <c r="G8" s="10">
        <f>G9+G10</f>
        <v>8446.4249999999993</v>
      </c>
      <c r="H8" s="19">
        <f t="shared" ref="H8:H23" si="2">G8/C8</f>
        <v>185.35055957867016</v>
      </c>
      <c r="I8" s="7"/>
    </row>
    <row r="9" spans="1:9" x14ac:dyDescent="0.25">
      <c r="A9" s="1" t="s">
        <v>1</v>
      </c>
      <c r="B9" s="1">
        <v>50</v>
      </c>
      <c r="C9" s="1">
        <v>31.52</v>
      </c>
      <c r="D9" s="4">
        <v>172183</v>
      </c>
      <c r="E9" s="10">
        <f t="shared" ref="E9:E22" si="3">D9*1.3/100</f>
        <v>2238.3789999999999</v>
      </c>
      <c r="F9" s="19">
        <f t="shared" ref="F9:F27" si="4">E9/C9</f>
        <v>71.014562182741116</v>
      </c>
      <c r="G9" s="10">
        <f>D9*1.5/100</f>
        <v>2582.7449999999999</v>
      </c>
      <c r="H9" s="19">
        <f t="shared" si="2"/>
        <v>81.939879441624356</v>
      </c>
      <c r="I9" s="7"/>
    </row>
    <row r="10" spans="1:9" x14ac:dyDescent="0.25">
      <c r="A10" s="1" t="s">
        <v>2</v>
      </c>
      <c r="B10" s="1">
        <v>35</v>
      </c>
      <c r="C10" s="1">
        <v>14.05</v>
      </c>
      <c r="D10" s="4">
        <v>390912</v>
      </c>
      <c r="E10" s="10">
        <f t="shared" si="3"/>
        <v>5081.8560000000007</v>
      </c>
      <c r="F10" s="19">
        <f t="shared" si="4"/>
        <v>361.69793594306054</v>
      </c>
      <c r="G10" s="10">
        <f>D10*1.5/100</f>
        <v>5863.68</v>
      </c>
      <c r="H10" s="19">
        <f t="shared" si="2"/>
        <v>417.34377224199289</v>
      </c>
      <c r="I10" s="7"/>
    </row>
    <row r="11" spans="1:9" x14ac:dyDescent="0.25">
      <c r="A11" s="3" t="s">
        <v>8</v>
      </c>
      <c r="B11" s="3">
        <f>B12+B13</f>
        <v>3606</v>
      </c>
      <c r="C11" s="3">
        <f t="shared" ref="C11:E11" si="5">C12+C13</f>
        <v>1442.71</v>
      </c>
      <c r="D11" s="6">
        <f t="shared" si="5"/>
        <v>1048098</v>
      </c>
      <c r="E11" s="9">
        <f t="shared" si="5"/>
        <v>13625.273999999999</v>
      </c>
      <c r="F11" s="16">
        <f t="shared" si="4"/>
        <v>9.4442223315843101</v>
      </c>
      <c r="G11" s="10">
        <f>G12+G13</f>
        <v>15721.47</v>
      </c>
      <c r="H11" s="19">
        <f t="shared" si="2"/>
        <v>10.897179613366511</v>
      </c>
      <c r="I11" s="7"/>
    </row>
    <row r="12" spans="1:9" x14ac:dyDescent="0.25">
      <c r="A12" s="1" t="s">
        <v>1</v>
      </c>
      <c r="B12" s="1">
        <v>3117</v>
      </c>
      <c r="C12" s="1">
        <v>1238.83</v>
      </c>
      <c r="D12" s="4">
        <v>913764</v>
      </c>
      <c r="E12" s="10">
        <f t="shared" si="3"/>
        <v>11878.931999999999</v>
      </c>
      <c r="F12" s="19">
        <f t="shared" si="4"/>
        <v>9.5888313973668708</v>
      </c>
      <c r="G12" s="10">
        <f>D12*1.5/100</f>
        <v>13706.46</v>
      </c>
      <c r="H12" s="19">
        <f t="shared" si="2"/>
        <v>11.064036227731004</v>
      </c>
      <c r="I12" s="7"/>
    </row>
    <row r="13" spans="1:9" x14ac:dyDescent="0.25">
      <c r="A13" s="1" t="s">
        <v>2</v>
      </c>
      <c r="B13" s="1">
        <v>489</v>
      </c>
      <c r="C13" s="1">
        <v>203.88</v>
      </c>
      <c r="D13" s="4">
        <v>134334</v>
      </c>
      <c r="E13" s="10">
        <f t="shared" si="3"/>
        <v>1746.3420000000001</v>
      </c>
      <c r="F13" s="19">
        <f t="shared" si="4"/>
        <v>8.5655385520894658</v>
      </c>
      <c r="G13" s="10">
        <f>D13*1.5/100</f>
        <v>2015.01</v>
      </c>
      <c r="H13" s="19">
        <f t="shared" si="2"/>
        <v>9.8833137139493825</v>
      </c>
      <c r="I13" s="7"/>
    </row>
    <row r="14" spans="1:9" x14ac:dyDescent="0.25">
      <c r="A14" s="3" t="s">
        <v>10</v>
      </c>
      <c r="B14" s="3">
        <f>B15+B16</f>
        <v>2265</v>
      </c>
      <c r="C14" s="3">
        <f t="shared" ref="C14:E14" si="6">C15+C16</f>
        <v>160.94</v>
      </c>
      <c r="D14" s="6">
        <f t="shared" si="6"/>
        <v>1468224</v>
      </c>
      <c r="E14" s="9">
        <f t="shared" si="6"/>
        <v>19086.912</v>
      </c>
      <c r="F14" s="16">
        <f t="shared" si="4"/>
        <v>118.59644588045235</v>
      </c>
      <c r="G14" s="10">
        <f t="shared" ref="G14:G22" si="7">D14*1.5/100</f>
        <v>22023.360000000001</v>
      </c>
      <c r="H14" s="19">
        <f t="shared" si="2"/>
        <v>136.84205293898347</v>
      </c>
      <c r="I14" s="7"/>
    </row>
    <row r="15" spans="1:9" x14ac:dyDescent="0.25">
      <c r="A15" s="1" t="s">
        <v>1</v>
      </c>
      <c r="B15" s="1">
        <v>2264</v>
      </c>
      <c r="C15" s="1">
        <v>160.88</v>
      </c>
      <c r="D15" s="4">
        <v>1467601</v>
      </c>
      <c r="E15" s="10">
        <f t="shared" si="3"/>
        <v>19078.813000000002</v>
      </c>
      <c r="F15" s="19">
        <f t="shared" si="4"/>
        <v>118.59033441074094</v>
      </c>
      <c r="G15" s="10">
        <f t="shared" si="7"/>
        <v>22014.014999999999</v>
      </c>
      <c r="H15" s="19">
        <f t="shared" si="2"/>
        <v>136.83500124316259</v>
      </c>
      <c r="I15" s="7"/>
    </row>
    <row r="16" spans="1:9" x14ac:dyDescent="0.25">
      <c r="A16" s="1" t="s">
        <v>2</v>
      </c>
      <c r="B16" s="1">
        <v>1</v>
      </c>
      <c r="C16" s="1">
        <v>0.06</v>
      </c>
      <c r="D16" s="4">
        <v>623</v>
      </c>
      <c r="E16" s="10">
        <f t="shared" si="3"/>
        <v>8.0990000000000002</v>
      </c>
      <c r="F16" s="19">
        <f t="shared" si="4"/>
        <v>134.98333333333335</v>
      </c>
      <c r="G16" s="10">
        <f t="shared" si="7"/>
        <v>9.3450000000000006</v>
      </c>
      <c r="H16" s="19">
        <f t="shared" si="2"/>
        <v>155.75000000000003</v>
      </c>
      <c r="I16" s="7"/>
    </row>
    <row r="17" spans="1:9" x14ac:dyDescent="0.25">
      <c r="A17" s="3" t="s">
        <v>11</v>
      </c>
      <c r="B17" s="3">
        <f>B18+B19</f>
        <v>107</v>
      </c>
      <c r="C17" s="3">
        <f t="shared" ref="C17:E17" si="8">C18+C19</f>
        <v>47.989999999999995</v>
      </c>
      <c r="D17" s="6">
        <f t="shared" si="8"/>
        <v>297494</v>
      </c>
      <c r="E17" s="9">
        <f t="shared" si="8"/>
        <v>3867.422</v>
      </c>
      <c r="F17" s="16">
        <f t="shared" si="4"/>
        <v>80.588080850177136</v>
      </c>
      <c r="G17" s="10">
        <f t="shared" si="7"/>
        <v>4462.41</v>
      </c>
      <c r="H17" s="19">
        <f t="shared" si="2"/>
        <v>92.986247134819763</v>
      </c>
      <c r="I17" s="7"/>
    </row>
    <row r="18" spans="1:9" x14ac:dyDescent="0.25">
      <c r="A18" s="1" t="s">
        <v>1</v>
      </c>
      <c r="B18" s="1">
        <v>79</v>
      </c>
      <c r="C18" s="1">
        <v>21.84</v>
      </c>
      <c r="D18" s="4">
        <v>80086</v>
      </c>
      <c r="E18" s="10">
        <f t="shared" si="3"/>
        <v>1041.1179999999999</v>
      </c>
      <c r="F18" s="19">
        <f t="shared" si="4"/>
        <v>47.670238095238091</v>
      </c>
      <c r="G18" s="10">
        <f t="shared" si="7"/>
        <v>1201.29</v>
      </c>
      <c r="H18" s="19">
        <f t="shared" si="2"/>
        <v>55.004120879120876</v>
      </c>
      <c r="I18" s="7"/>
    </row>
    <row r="19" spans="1:9" x14ac:dyDescent="0.25">
      <c r="A19" s="1" t="s">
        <v>2</v>
      </c>
      <c r="B19" s="1">
        <v>28</v>
      </c>
      <c r="C19" s="1">
        <v>26.15</v>
      </c>
      <c r="D19" s="4">
        <v>217408</v>
      </c>
      <c r="E19" s="10">
        <f t="shared" si="3"/>
        <v>2826.3040000000001</v>
      </c>
      <c r="F19" s="19">
        <f t="shared" si="4"/>
        <v>108.08045889101339</v>
      </c>
      <c r="G19" s="10">
        <f t="shared" si="7"/>
        <v>3261.12</v>
      </c>
      <c r="H19" s="19">
        <f t="shared" si="2"/>
        <v>124.70822179732313</v>
      </c>
      <c r="I19" s="7"/>
    </row>
    <row r="20" spans="1:9" x14ac:dyDescent="0.25">
      <c r="A20" s="3" t="s">
        <v>12</v>
      </c>
      <c r="B20" s="3">
        <f>B21+B22</f>
        <v>38</v>
      </c>
      <c r="C20" s="3">
        <f t="shared" ref="C20:E20" si="9">C21+C22</f>
        <v>245.01</v>
      </c>
      <c r="D20" s="6">
        <f t="shared" si="9"/>
        <v>215660</v>
      </c>
      <c r="E20" s="9">
        <f t="shared" si="9"/>
        <v>2803.58</v>
      </c>
      <c r="F20" s="16">
        <f t="shared" si="4"/>
        <v>11.442716623811274</v>
      </c>
      <c r="G20" s="10">
        <f t="shared" si="7"/>
        <v>3234.9</v>
      </c>
      <c r="H20" s="19">
        <f t="shared" si="2"/>
        <v>13.203134565936086</v>
      </c>
      <c r="I20" s="7"/>
    </row>
    <row r="21" spans="1:9" x14ac:dyDescent="0.25">
      <c r="A21" s="1" t="s">
        <v>1</v>
      </c>
      <c r="B21" s="1">
        <v>30</v>
      </c>
      <c r="C21" s="1">
        <v>159.07</v>
      </c>
      <c r="D21" s="4">
        <v>146830</v>
      </c>
      <c r="E21" s="10">
        <f t="shared" si="3"/>
        <v>1908.79</v>
      </c>
      <c r="F21" s="19">
        <f t="shared" si="4"/>
        <v>11.999685672974163</v>
      </c>
      <c r="G21" s="10">
        <f t="shared" si="7"/>
        <v>2202.4499999999998</v>
      </c>
      <c r="H21" s="19">
        <f t="shared" si="2"/>
        <v>13.845791161124033</v>
      </c>
      <c r="I21" s="7"/>
    </row>
    <row r="22" spans="1:9" x14ac:dyDescent="0.25">
      <c r="A22" s="1" t="s">
        <v>2</v>
      </c>
      <c r="B22" s="1">
        <v>8</v>
      </c>
      <c r="C22" s="1">
        <v>85.94</v>
      </c>
      <c r="D22" s="4">
        <v>68830</v>
      </c>
      <c r="E22" s="10">
        <f t="shared" si="3"/>
        <v>894.79</v>
      </c>
      <c r="F22" s="19">
        <f t="shared" si="4"/>
        <v>10.411798929485688</v>
      </c>
      <c r="G22" s="10">
        <f t="shared" si="7"/>
        <v>1032.45</v>
      </c>
      <c r="H22" s="19">
        <f t="shared" si="2"/>
        <v>12.013614149406564</v>
      </c>
      <c r="I22" s="7"/>
    </row>
    <row r="23" spans="1:9" x14ac:dyDescent="0.25">
      <c r="A23" s="3" t="s">
        <v>13</v>
      </c>
      <c r="B23" s="3">
        <f>B24+B25</f>
        <v>29173</v>
      </c>
      <c r="C23" s="3">
        <f t="shared" ref="C23:E23" si="10">C24+C25</f>
        <v>99500.97</v>
      </c>
      <c r="D23" s="6">
        <f t="shared" si="10"/>
        <v>105025088</v>
      </c>
      <c r="E23" s="9">
        <f t="shared" si="10"/>
        <v>477864.15039999998</v>
      </c>
      <c r="F23" s="16">
        <f t="shared" si="4"/>
        <v>4.8026079584952788</v>
      </c>
      <c r="G23" s="10">
        <f>G24+G25</f>
        <v>551381.71200000006</v>
      </c>
      <c r="H23" s="19">
        <f t="shared" si="2"/>
        <v>5.5414707213407066</v>
      </c>
      <c r="I23" s="7"/>
    </row>
    <row r="24" spans="1:9" x14ac:dyDescent="0.25">
      <c r="A24" s="1" t="s">
        <v>1</v>
      </c>
      <c r="B24" s="1">
        <v>28376</v>
      </c>
      <c r="C24" s="1">
        <v>93045.46</v>
      </c>
      <c r="D24" s="4">
        <v>98521791</v>
      </c>
      <c r="E24" s="10">
        <f>D24*0.35*1.3/100</f>
        <v>448274.14905000001</v>
      </c>
      <c r="F24" s="19">
        <f t="shared" si="4"/>
        <v>4.8177971182043695</v>
      </c>
      <c r="G24" s="10">
        <f>D24*0.35*1.5/100</f>
        <v>517239.40275000007</v>
      </c>
      <c r="H24" s="19">
        <f>G24/C24</f>
        <v>5.5589966748511968</v>
      </c>
      <c r="I24" s="7"/>
    </row>
    <row r="25" spans="1:9" x14ac:dyDescent="0.25">
      <c r="A25" s="1" t="s">
        <v>2</v>
      </c>
      <c r="B25" s="1">
        <v>797</v>
      </c>
      <c r="C25" s="1">
        <v>6455.51</v>
      </c>
      <c r="D25" s="4">
        <v>6503297</v>
      </c>
      <c r="E25" s="10">
        <f>D25*0.35*1.3/100</f>
        <v>29590.001349999999</v>
      </c>
      <c r="F25" s="19">
        <f t="shared" si="4"/>
        <v>4.5836814364782947</v>
      </c>
      <c r="G25" s="10">
        <f>D25*0.35*1.5/100</f>
        <v>34142.309249999998</v>
      </c>
      <c r="H25" s="19">
        <f>G25/C25</f>
        <v>5.2888631959364938</v>
      </c>
      <c r="I25" s="7"/>
    </row>
    <row r="26" spans="1:9" x14ac:dyDescent="0.25">
      <c r="A26" s="1"/>
      <c r="B26" s="1"/>
      <c r="C26" s="1"/>
      <c r="D26" s="4"/>
      <c r="E26" s="10"/>
      <c r="F26" s="19"/>
      <c r="G26" s="10"/>
      <c r="H26" s="19"/>
      <c r="I26" s="7"/>
    </row>
    <row r="27" spans="1:9" x14ac:dyDescent="0.25">
      <c r="A27" s="3" t="s">
        <v>15</v>
      </c>
      <c r="B27" s="3">
        <f>B5+B8+B11+B14+B17+B20+B23</f>
        <v>42837</v>
      </c>
      <c r="C27" s="3">
        <f>C5+C8+C11+C14+C17+C20+C23</f>
        <v>103594.24000000001</v>
      </c>
      <c r="D27" s="6">
        <f>D5+D8+D11+D14+D17+D20+D23</f>
        <v>124059545</v>
      </c>
      <c r="E27" s="9">
        <f>E5+E8+E11+E14+E17+E20+E23</f>
        <v>725312.09139999992</v>
      </c>
      <c r="F27" s="16">
        <f t="shared" si="4"/>
        <v>7.0014712343080063</v>
      </c>
      <c r="G27" s="9">
        <f>G5+G8+G11+G14+G17+G20+G23</f>
        <v>836898.56700000004</v>
      </c>
      <c r="H27" s="16">
        <f>G27/C27</f>
        <v>8.0786206549707789</v>
      </c>
      <c r="I27" s="7"/>
    </row>
    <row r="28" spans="1:9" x14ac:dyDescent="0.25">
      <c r="A28" s="1" t="s">
        <v>14</v>
      </c>
      <c r="B28" s="1"/>
      <c r="C28" s="1"/>
      <c r="D28" s="4"/>
      <c r="E28" s="11">
        <v>70310</v>
      </c>
      <c r="F28" s="19"/>
      <c r="G28" s="10">
        <f>G27*9/100</f>
        <v>75320.871029999995</v>
      </c>
      <c r="H28" s="19"/>
      <c r="I28" s="7"/>
    </row>
    <row r="29" spans="1:9" x14ac:dyDescent="0.25">
      <c r="A29" s="13" t="s">
        <v>16</v>
      </c>
      <c r="B29" s="13"/>
      <c r="C29" s="13"/>
      <c r="D29" s="14"/>
      <c r="E29" s="15">
        <f>E27-E28</f>
        <v>655002.09139999992</v>
      </c>
      <c r="F29" s="16">
        <f>E29/C27</f>
        <v>6.3227655456519578</v>
      </c>
      <c r="G29" s="15">
        <f>G27-G28</f>
        <v>761577.69597</v>
      </c>
      <c r="H29" s="16">
        <f>G29/C27</f>
        <v>7.3515447960234077</v>
      </c>
      <c r="I29" s="17"/>
    </row>
    <row r="30" spans="1:9" ht="15.75" thickBot="1" x14ac:dyDescent="0.3">
      <c r="A30" s="1"/>
      <c r="B30" s="1"/>
      <c r="C30" s="1"/>
      <c r="D30" s="4"/>
      <c r="E30" s="12"/>
      <c r="F30" s="20"/>
      <c r="G30" s="12"/>
      <c r="H30" s="20"/>
      <c r="I30" s="7"/>
    </row>
    <row r="31" spans="1:9" x14ac:dyDescent="0.25">
      <c r="G31">
        <v>106576</v>
      </c>
    </row>
    <row r="33" spans="1:7" x14ac:dyDescent="0.25">
      <c r="A33" t="s">
        <v>89</v>
      </c>
      <c r="E33" s="26">
        <f>E29-486332</f>
        <v>168670.09139999992</v>
      </c>
      <c r="G33" s="26">
        <f>G29-486332</f>
        <v>275245.69597</v>
      </c>
    </row>
  </sheetData>
  <mergeCells count="2">
    <mergeCell ref="E3:F3"/>
    <mergeCell ref="G3:H3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6"/>
  <sheetViews>
    <sheetView tabSelected="1" workbookViewId="0">
      <selection activeCell="R7" sqref="R7"/>
    </sheetView>
  </sheetViews>
  <sheetFormatPr defaultRowHeight="15" x14ac:dyDescent="0.25"/>
  <cols>
    <col min="1" max="1" width="22.42578125" customWidth="1"/>
    <col min="2" max="2" width="11.28515625" customWidth="1"/>
    <col min="3" max="3" width="11.5703125" customWidth="1"/>
    <col min="4" max="4" width="16.7109375" customWidth="1"/>
    <col min="5" max="5" width="15.140625" customWidth="1"/>
    <col min="6" max="6" width="15.42578125" customWidth="1"/>
    <col min="7" max="8" width="14.85546875" customWidth="1"/>
    <col min="11" max="11" width="12.85546875" customWidth="1"/>
    <col min="12" max="12" width="13.5703125" customWidth="1"/>
    <col min="13" max="13" width="12" customWidth="1"/>
    <col min="14" max="14" width="10.140625" customWidth="1"/>
  </cols>
  <sheetData>
    <row r="3" spans="1:14" x14ac:dyDescent="0.25">
      <c r="A3" s="37"/>
      <c r="B3" s="37"/>
      <c r="C3" s="37"/>
      <c r="D3" s="37"/>
      <c r="E3" s="37"/>
      <c r="F3" s="37"/>
      <c r="G3" s="37"/>
      <c r="H3" s="37"/>
    </row>
    <row r="4" spans="1:14" x14ac:dyDescent="0.25">
      <c r="A4" s="37" t="s">
        <v>87</v>
      </c>
      <c r="B4" s="37"/>
      <c r="C4" s="37"/>
      <c r="D4" s="37"/>
      <c r="E4" s="37"/>
      <c r="F4" s="37"/>
      <c r="G4" s="37"/>
      <c r="H4" s="37"/>
    </row>
    <row r="6" spans="1:14" x14ac:dyDescent="0.25">
      <c r="A6" s="1"/>
      <c r="B6" s="1"/>
      <c r="C6" s="1" t="s">
        <v>17</v>
      </c>
      <c r="D6" s="1"/>
      <c r="E6" s="1"/>
      <c r="F6" s="1"/>
      <c r="G6" s="1"/>
      <c r="H6" s="1"/>
      <c r="I6" s="1" t="s">
        <v>18</v>
      </c>
      <c r="J6" s="1"/>
      <c r="K6" s="1"/>
      <c r="L6" s="1"/>
      <c r="M6" s="1"/>
      <c r="N6" s="1"/>
    </row>
    <row r="7" spans="1:14" ht="90" x14ac:dyDescent="0.25">
      <c r="A7" s="1" t="s">
        <v>19</v>
      </c>
      <c r="B7" s="2" t="s">
        <v>20</v>
      </c>
      <c r="C7" s="2" t="s">
        <v>3</v>
      </c>
      <c r="D7" s="2" t="s">
        <v>21</v>
      </c>
      <c r="E7" s="2" t="s">
        <v>22</v>
      </c>
      <c r="F7" s="23" t="s">
        <v>63</v>
      </c>
      <c r="G7" s="23" t="s">
        <v>23</v>
      </c>
      <c r="H7" s="2" t="s">
        <v>64</v>
      </c>
      <c r="I7" s="2" t="s">
        <v>3</v>
      </c>
      <c r="J7" s="2" t="s">
        <v>21</v>
      </c>
      <c r="K7" s="2" t="s">
        <v>22</v>
      </c>
      <c r="L7" s="23" t="s">
        <v>63</v>
      </c>
      <c r="M7" s="23" t="s">
        <v>23</v>
      </c>
      <c r="N7" s="2" t="s">
        <v>65</v>
      </c>
    </row>
    <row r="8" spans="1:14" x14ac:dyDescent="0.25">
      <c r="A8" s="1" t="s">
        <v>24</v>
      </c>
      <c r="B8" s="1">
        <v>1</v>
      </c>
      <c r="C8" s="1">
        <v>2</v>
      </c>
      <c r="D8" s="1">
        <v>3</v>
      </c>
      <c r="E8" s="1">
        <v>4</v>
      </c>
      <c r="F8" s="24">
        <v>5</v>
      </c>
      <c r="G8" s="24">
        <v>6</v>
      </c>
      <c r="H8" s="1">
        <v>7</v>
      </c>
      <c r="I8" s="1">
        <v>9</v>
      </c>
      <c r="J8" s="1"/>
      <c r="K8" s="1"/>
      <c r="L8" s="24"/>
      <c r="M8" s="24"/>
      <c r="N8" s="1"/>
    </row>
    <row r="9" spans="1:14" x14ac:dyDescent="0.25">
      <c r="A9" s="1" t="s">
        <v>25</v>
      </c>
      <c r="B9" s="1" t="s">
        <v>26</v>
      </c>
      <c r="C9" s="1">
        <v>171</v>
      </c>
      <c r="D9" s="1">
        <v>21.5</v>
      </c>
      <c r="E9" s="1">
        <v>941836</v>
      </c>
      <c r="F9" s="25">
        <f>E9*1.3/100/D9</f>
        <v>569.48223255813957</v>
      </c>
      <c r="G9" s="25">
        <f>(E9*1.5/100)/D9</f>
        <v>657.09488372093028</v>
      </c>
      <c r="H9" s="21">
        <f>G9/F9*100</f>
        <v>115.3846153846154</v>
      </c>
      <c r="I9" s="1">
        <v>8</v>
      </c>
      <c r="J9" s="1">
        <v>1.35</v>
      </c>
      <c r="K9" s="1">
        <v>43054</v>
      </c>
      <c r="L9" s="25">
        <f>K9*1.3/100/J9</f>
        <v>414.59407407407406</v>
      </c>
      <c r="M9" s="25">
        <f>K9*1.5/100/J9</f>
        <v>478.37777777777768</v>
      </c>
      <c r="N9" s="21">
        <f>M9/L8:L9*100</f>
        <v>115.38461538461537</v>
      </c>
    </row>
    <row r="10" spans="1:14" x14ac:dyDescent="0.25">
      <c r="A10" s="1"/>
      <c r="B10" s="1" t="s">
        <v>27</v>
      </c>
      <c r="C10" s="1">
        <v>1389</v>
      </c>
      <c r="D10" s="1">
        <v>178.28</v>
      </c>
      <c r="E10" s="1">
        <v>6443342</v>
      </c>
      <c r="F10" s="25">
        <f t="shared" ref="F10:F73" si="0">E10*1.3/100/D10</f>
        <v>469.84207987435502</v>
      </c>
      <c r="G10" s="25">
        <f t="shared" ref="G10:G73" si="1">(E10*1.5/100)/D10</f>
        <v>542.12547677810187</v>
      </c>
      <c r="H10" s="21">
        <f t="shared" ref="H10:H73" si="2">G10/F10*100</f>
        <v>115.38461538461537</v>
      </c>
      <c r="I10" s="1">
        <v>4</v>
      </c>
      <c r="J10" s="1">
        <v>0.75</v>
      </c>
      <c r="K10" s="1">
        <v>26700</v>
      </c>
      <c r="L10" s="25">
        <f t="shared" ref="L10:L73" si="3">K10*1.3/100/J10</f>
        <v>462.8</v>
      </c>
      <c r="M10" s="25">
        <f t="shared" ref="M10:M73" si="4">K10*1.5/100/J10</f>
        <v>534</v>
      </c>
      <c r="N10" s="21">
        <f t="shared" ref="N10:N73" si="5">M10/L9:L10*100</f>
        <v>115.38461538461537</v>
      </c>
    </row>
    <row r="11" spans="1:14" x14ac:dyDescent="0.25">
      <c r="A11" s="1"/>
      <c r="B11" s="1" t="s">
        <v>28</v>
      </c>
      <c r="C11" s="1">
        <v>181</v>
      </c>
      <c r="D11" s="1">
        <v>37.14</v>
      </c>
      <c r="E11" s="1">
        <v>301258</v>
      </c>
      <c r="F11" s="25">
        <f t="shared" si="0"/>
        <v>105.4484114162628</v>
      </c>
      <c r="G11" s="25">
        <f t="shared" si="1"/>
        <v>121.67124394184168</v>
      </c>
      <c r="H11" s="21">
        <f t="shared" si="2"/>
        <v>115.38461538461537</v>
      </c>
      <c r="I11" s="1">
        <v>5</v>
      </c>
      <c r="J11" s="1">
        <v>1.17</v>
      </c>
      <c r="K11" s="1">
        <v>6538</v>
      </c>
      <c r="L11" s="25">
        <f t="shared" si="3"/>
        <v>72.644444444444446</v>
      </c>
      <c r="M11" s="25">
        <f t="shared" si="4"/>
        <v>83.820512820512818</v>
      </c>
      <c r="N11" s="21">
        <f t="shared" si="5"/>
        <v>115.38461538461537</v>
      </c>
    </row>
    <row r="12" spans="1:14" x14ac:dyDescent="0.25">
      <c r="A12" s="1"/>
      <c r="B12" s="1" t="s">
        <v>29</v>
      </c>
      <c r="C12" s="1">
        <v>358</v>
      </c>
      <c r="D12" s="1">
        <v>46.72</v>
      </c>
      <c r="E12" s="1">
        <v>315954</v>
      </c>
      <c r="F12" s="25">
        <f t="shared" si="0"/>
        <v>87.915282534246572</v>
      </c>
      <c r="G12" s="25">
        <f t="shared" si="1"/>
        <v>101.44071061643837</v>
      </c>
      <c r="H12" s="21">
        <f t="shared" si="2"/>
        <v>115.3846153846154</v>
      </c>
      <c r="I12" s="1">
        <v>3</v>
      </c>
      <c r="J12" s="1">
        <v>0.42</v>
      </c>
      <c r="K12" s="1">
        <v>1579</v>
      </c>
      <c r="L12" s="25">
        <f t="shared" si="3"/>
        <v>48.873809523809527</v>
      </c>
      <c r="M12" s="25">
        <f t="shared" si="4"/>
        <v>56.392857142857139</v>
      </c>
      <c r="N12" s="21">
        <f t="shared" si="5"/>
        <v>115.38461538461537</v>
      </c>
    </row>
    <row r="13" spans="1:14" x14ac:dyDescent="0.25">
      <c r="A13" s="1"/>
      <c r="B13" s="1" t="s">
        <v>30</v>
      </c>
      <c r="C13" s="1">
        <v>210</v>
      </c>
      <c r="D13" s="1">
        <v>40.28</v>
      </c>
      <c r="E13" s="1">
        <v>328071</v>
      </c>
      <c r="F13" s="25">
        <f t="shared" si="0"/>
        <v>105.88190168818271</v>
      </c>
      <c r="G13" s="25">
        <f t="shared" si="1"/>
        <v>122.17142502482621</v>
      </c>
      <c r="H13" s="21">
        <f t="shared" si="2"/>
        <v>115.3846153846154</v>
      </c>
      <c r="I13" s="1">
        <v>5</v>
      </c>
      <c r="J13" s="1">
        <v>1.1599999999999999</v>
      </c>
      <c r="K13" s="1">
        <v>9365</v>
      </c>
      <c r="L13" s="25">
        <f t="shared" si="3"/>
        <v>104.95258620689657</v>
      </c>
      <c r="M13" s="25">
        <f t="shared" si="4"/>
        <v>121.09913793103449</v>
      </c>
      <c r="N13" s="21">
        <f t="shared" si="5"/>
        <v>115.38461538461537</v>
      </c>
    </row>
    <row r="14" spans="1:14" x14ac:dyDescent="0.25">
      <c r="A14" s="1"/>
      <c r="B14" s="1" t="s">
        <v>31</v>
      </c>
      <c r="C14" s="1">
        <v>127</v>
      </c>
      <c r="D14" s="1">
        <v>33.380000000000003</v>
      </c>
      <c r="E14" s="1">
        <v>208572</v>
      </c>
      <c r="F14" s="25">
        <f t="shared" si="0"/>
        <v>81.229358897543435</v>
      </c>
      <c r="G14" s="25">
        <f t="shared" si="1"/>
        <v>93.726183343319349</v>
      </c>
      <c r="H14" s="21">
        <f t="shared" si="2"/>
        <v>115.3846153846154</v>
      </c>
      <c r="I14" s="1">
        <v>5</v>
      </c>
      <c r="J14" s="1">
        <v>1.32</v>
      </c>
      <c r="K14" s="1">
        <v>7548</v>
      </c>
      <c r="L14" s="25">
        <f t="shared" si="3"/>
        <v>74.336363636363629</v>
      </c>
      <c r="M14" s="25">
        <f t="shared" si="4"/>
        <v>85.772727272727266</v>
      </c>
      <c r="N14" s="21">
        <f t="shared" si="5"/>
        <v>115.3846153846154</v>
      </c>
    </row>
    <row r="15" spans="1:14" x14ac:dyDescent="0.25">
      <c r="A15" s="1"/>
      <c r="B15" s="1" t="s">
        <v>32</v>
      </c>
      <c r="C15" s="1">
        <v>241</v>
      </c>
      <c r="D15" s="1">
        <v>47.48</v>
      </c>
      <c r="E15" s="1">
        <v>305036</v>
      </c>
      <c r="F15" s="25">
        <f t="shared" si="0"/>
        <v>83.518702611625955</v>
      </c>
      <c r="G15" s="25">
        <f t="shared" si="1"/>
        <v>96.367733782645331</v>
      </c>
      <c r="H15" s="21">
        <f t="shared" si="2"/>
        <v>115.38461538461537</v>
      </c>
      <c r="I15" s="1"/>
      <c r="J15" s="1"/>
      <c r="K15" s="1"/>
      <c r="L15" s="25"/>
      <c r="M15" s="25"/>
      <c r="N15" s="21"/>
    </row>
    <row r="16" spans="1:14" x14ac:dyDescent="0.25">
      <c r="A16" s="1"/>
      <c r="B16" s="1" t="s">
        <v>33</v>
      </c>
      <c r="C16" s="1">
        <v>58</v>
      </c>
      <c r="D16" s="1">
        <v>14.98</v>
      </c>
      <c r="E16" s="1">
        <v>94830</v>
      </c>
      <c r="F16" s="25">
        <f t="shared" si="0"/>
        <v>82.295727636849122</v>
      </c>
      <c r="G16" s="25">
        <f t="shared" si="1"/>
        <v>94.956608811748993</v>
      </c>
      <c r="H16" s="21">
        <f t="shared" si="2"/>
        <v>115.3846153846154</v>
      </c>
      <c r="I16" s="1">
        <v>3</v>
      </c>
      <c r="J16" s="1">
        <v>0.44</v>
      </c>
      <c r="K16" s="1">
        <v>2961</v>
      </c>
      <c r="L16" s="25">
        <f t="shared" si="3"/>
        <v>87.484090909090909</v>
      </c>
      <c r="M16" s="25">
        <f t="shared" si="4"/>
        <v>100.94318181818181</v>
      </c>
      <c r="N16" s="21">
        <f t="shared" si="5"/>
        <v>115.38461538461537</v>
      </c>
    </row>
    <row r="17" spans="1:14" x14ac:dyDescent="0.25">
      <c r="A17" s="1"/>
      <c r="B17" s="1" t="s">
        <v>34</v>
      </c>
      <c r="C17" s="1">
        <v>84</v>
      </c>
      <c r="D17" s="1">
        <v>24.69</v>
      </c>
      <c r="E17" s="1">
        <v>152159</v>
      </c>
      <c r="F17" s="25">
        <f t="shared" si="0"/>
        <v>80.116119886593765</v>
      </c>
      <c r="G17" s="25">
        <f t="shared" si="1"/>
        <v>92.441676792223575</v>
      </c>
      <c r="H17" s="21">
        <f t="shared" si="2"/>
        <v>115.38461538461537</v>
      </c>
      <c r="I17" s="1">
        <v>4</v>
      </c>
      <c r="J17" s="1">
        <v>1.31</v>
      </c>
      <c r="K17" s="1">
        <v>7520</v>
      </c>
      <c r="L17" s="25">
        <f t="shared" si="3"/>
        <v>74.625954198473281</v>
      </c>
      <c r="M17" s="25">
        <f t="shared" si="4"/>
        <v>86.106870229007626</v>
      </c>
      <c r="N17" s="21">
        <f t="shared" si="5"/>
        <v>115.38461538461537</v>
      </c>
    </row>
    <row r="18" spans="1:14" x14ac:dyDescent="0.25">
      <c r="A18" s="1"/>
      <c r="B18" s="1" t="s">
        <v>35</v>
      </c>
      <c r="C18" s="1">
        <v>64</v>
      </c>
      <c r="D18" s="1">
        <v>15.8</v>
      </c>
      <c r="E18" s="1">
        <v>97455</v>
      </c>
      <c r="F18" s="25">
        <f t="shared" si="0"/>
        <v>80.18449367088607</v>
      </c>
      <c r="G18" s="25">
        <f t="shared" si="1"/>
        <v>92.52056962025317</v>
      </c>
      <c r="H18" s="21">
        <f t="shared" si="2"/>
        <v>115.3846153846154</v>
      </c>
      <c r="I18" s="1"/>
      <c r="J18" s="1"/>
      <c r="K18" s="1"/>
      <c r="L18" s="25"/>
      <c r="M18" s="25"/>
      <c r="N18" s="21"/>
    </row>
    <row r="19" spans="1:14" x14ac:dyDescent="0.25">
      <c r="A19" s="1"/>
      <c r="B19" s="1" t="s">
        <v>36</v>
      </c>
      <c r="C19" s="1">
        <v>126</v>
      </c>
      <c r="D19" s="1">
        <v>27.22</v>
      </c>
      <c r="E19" s="1">
        <v>199854</v>
      </c>
      <c r="F19" s="25">
        <f t="shared" si="0"/>
        <v>95.448273328434993</v>
      </c>
      <c r="G19" s="25">
        <f t="shared" si="1"/>
        <v>110.13262307127113</v>
      </c>
      <c r="H19" s="21">
        <f t="shared" si="2"/>
        <v>115.38461538461537</v>
      </c>
      <c r="I19" s="1">
        <v>1</v>
      </c>
      <c r="J19" s="1">
        <v>0.23</v>
      </c>
      <c r="K19" s="1">
        <v>1000</v>
      </c>
      <c r="L19" s="25">
        <f t="shared" si="3"/>
        <v>56.521739130434781</v>
      </c>
      <c r="M19" s="25">
        <f t="shared" si="4"/>
        <v>65.217391304347828</v>
      </c>
      <c r="N19" s="21">
        <f t="shared" si="5"/>
        <v>115.3846153846154</v>
      </c>
    </row>
    <row r="20" spans="1:14" x14ac:dyDescent="0.25">
      <c r="A20" s="1"/>
      <c r="B20" s="1" t="s">
        <v>37</v>
      </c>
      <c r="C20" s="1">
        <v>214</v>
      </c>
      <c r="D20" s="1">
        <v>56.62</v>
      </c>
      <c r="E20" s="1">
        <v>545535</v>
      </c>
      <c r="F20" s="25">
        <f t="shared" si="0"/>
        <v>125.25529848110209</v>
      </c>
      <c r="G20" s="25">
        <f t="shared" si="1"/>
        <v>144.52534440127164</v>
      </c>
      <c r="H20" s="21">
        <f t="shared" si="2"/>
        <v>115.38461538461537</v>
      </c>
      <c r="I20" s="1">
        <v>8</v>
      </c>
      <c r="J20" s="1">
        <v>1.44</v>
      </c>
      <c r="K20" s="1">
        <v>13152</v>
      </c>
      <c r="L20" s="25">
        <f t="shared" si="3"/>
        <v>118.73333333333336</v>
      </c>
      <c r="M20" s="25">
        <f t="shared" si="4"/>
        <v>137</v>
      </c>
      <c r="N20" s="21">
        <f t="shared" si="5"/>
        <v>115.38461538461536</v>
      </c>
    </row>
    <row r="21" spans="1:14" x14ac:dyDescent="0.25">
      <c r="A21" s="1"/>
      <c r="B21" s="1" t="s">
        <v>38</v>
      </c>
      <c r="C21" s="1">
        <v>96</v>
      </c>
      <c r="D21" s="1">
        <v>25.04</v>
      </c>
      <c r="E21" s="1">
        <v>583070</v>
      </c>
      <c r="F21" s="25">
        <f t="shared" si="0"/>
        <v>302.71206070287542</v>
      </c>
      <c r="G21" s="25">
        <f t="shared" si="1"/>
        <v>349.2831469648562</v>
      </c>
      <c r="H21" s="21">
        <f t="shared" si="2"/>
        <v>115.38461538461537</v>
      </c>
      <c r="I21" s="1">
        <v>1</v>
      </c>
      <c r="J21" s="1">
        <v>0.27</v>
      </c>
      <c r="K21" s="1">
        <v>6500</v>
      </c>
      <c r="L21" s="25">
        <f t="shared" si="3"/>
        <v>312.96296296296293</v>
      </c>
      <c r="M21" s="25">
        <f t="shared" si="4"/>
        <v>361.11111111111109</v>
      </c>
      <c r="N21" s="21">
        <f t="shared" si="5"/>
        <v>115.3846153846154</v>
      </c>
    </row>
    <row r="22" spans="1:14" x14ac:dyDescent="0.25">
      <c r="A22" s="1"/>
      <c r="B22" s="1" t="s">
        <v>39</v>
      </c>
      <c r="C22" s="1">
        <v>146</v>
      </c>
      <c r="D22" s="1">
        <v>46.6</v>
      </c>
      <c r="E22" s="1">
        <v>493976</v>
      </c>
      <c r="F22" s="25">
        <f t="shared" si="0"/>
        <v>137.80446351931332</v>
      </c>
      <c r="G22" s="25">
        <f t="shared" si="1"/>
        <v>159.00515021459228</v>
      </c>
      <c r="H22" s="21">
        <f t="shared" si="2"/>
        <v>115.38461538461537</v>
      </c>
      <c r="I22" s="1">
        <v>1</v>
      </c>
      <c r="J22" s="1">
        <v>0.25</v>
      </c>
      <c r="K22" s="1">
        <v>1300</v>
      </c>
      <c r="L22" s="25">
        <f t="shared" si="3"/>
        <v>67.599999999999994</v>
      </c>
      <c r="M22" s="25">
        <f t="shared" si="4"/>
        <v>78</v>
      </c>
      <c r="N22" s="21">
        <f t="shared" si="5"/>
        <v>115.3846153846154</v>
      </c>
    </row>
    <row r="23" spans="1:14" x14ac:dyDescent="0.25">
      <c r="A23" s="1"/>
      <c r="B23" s="1" t="s">
        <v>40</v>
      </c>
      <c r="C23" s="1">
        <v>78</v>
      </c>
      <c r="D23" s="1">
        <v>16.760000000000002</v>
      </c>
      <c r="E23" s="1">
        <v>91841</v>
      </c>
      <c r="F23" s="25">
        <f t="shared" si="0"/>
        <v>71.237052505966574</v>
      </c>
      <c r="G23" s="25">
        <f t="shared" si="1"/>
        <v>82.196599045346062</v>
      </c>
      <c r="H23" s="21">
        <f t="shared" si="2"/>
        <v>115.3846153846154</v>
      </c>
      <c r="I23" s="1">
        <v>1</v>
      </c>
      <c r="J23" s="1">
        <v>0.18</v>
      </c>
      <c r="K23" s="1">
        <v>1020</v>
      </c>
      <c r="L23" s="25">
        <f t="shared" si="3"/>
        <v>73.666666666666671</v>
      </c>
      <c r="M23" s="25">
        <f t="shared" si="4"/>
        <v>85</v>
      </c>
      <c r="N23" s="21">
        <f t="shared" si="5"/>
        <v>115.38461538461537</v>
      </c>
    </row>
    <row r="24" spans="1:14" x14ac:dyDescent="0.25">
      <c r="A24" s="1"/>
      <c r="B24" s="1" t="s">
        <v>41</v>
      </c>
      <c r="C24" s="1">
        <v>62</v>
      </c>
      <c r="D24" s="1">
        <v>12.85</v>
      </c>
      <c r="E24" s="1">
        <v>71215</v>
      </c>
      <c r="F24" s="25">
        <f t="shared" si="0"/>
        <v>72.04630350194553</v>
      </c>
      <c r="G24" s="25">
        <f t="shared" si="1"/>
        <v>83.13035019455252</v>
      </c>
      <c r="H24" s="21">
        <f t="shared" si="2"/>
        <v>115.38461538461537</v>
      </c>
      <c r="I24" s="1">
        <v>2</v>
      </c>
      <c r="J24" s="1">
        <v>0.4</v>
      </c>
      <c r="K24" s="1">
        <v>1696</v>
      </c>
      <c r="L24" s="25">
        <f t="shared" si="3"/>
        <v>55.120000000000005</v>
      </c>
      <c r="M24" s="25">
        <f t="shared" si="4"/>
        <v>63.6</v>
      </c>
      <c r="N24" s="21">
        <f t="shared" si="5"/>
        <v>115.38461538461537</v>
      </c>
    </row>
    <row r="25" spans="1:14" x14ac:dyDescent="0.25">
      <c r="A25" s="1"/>
      <c r="B25" s="1" t="s">
        <v>42</v>
      </c>
      <c r="C25" s="1">
        <v>82</v>
      </c>
      <c r="D25" s="1">
        <v>21.58</v>
      </c>
      <c r="E25" s="1">
        <v>117196</v>
      </c>
      <c r="F25" s="25">
        <f t="shared" si="0"/>
        <v>70.600000000000023</v>
      </c>
      <c r="G25" s="25">
        <f t="shared" si="1"/>
        <v>81.461538461538467</v>
      </c>
      <c r="H25" s="21">
        <f t="shared" si="2"/>
        <v>115.38461538461536</v>
      </c>
      <c r="I25" s="1">
        <v>1</v>
      </c>
      <c r="J25" s="1">
        <v>0.36</v>
      </c>
      <c r="K25" s="1">
        <v>1170</v>
      </c>
      <c r="L25" s="25">
        <f t="shared" si="3"/>
        <v>42.250000000000007</v>
      </c>
      <c r="M25" s="25">
        <f t="shared" si="4"/>
        <v>48.750000000000007</v>
      </c>
      <c r="N25" s="21">
        <f t="shared" si="5"/>
        <v>115.38461538461537</v>
      </c>
    </row>
    <row r="26" spans="1:14" x14ac:dyDescent="0.25">
      <c r="A26" s="1"/>
      <c r="B26" s="1" t="s">
        <v>43</v>
      </c>
      <c r="C26" s="1">
        <v>79</v>
      </c>
      <c r="D26" s="1">
        <v>20.190000000000001</v>
      </c>
      <c r="E26" s="1">
        <v>109313</v>
      </c>
      <c r="F26" s="25">
        <f t="shared" si="0"/>
        <v>70.384794452699353</v>
      </c>
      <c r="G26" s="25">
        <f t="shared" si="1"/>
        <v>81.213224368499255</v>
      </c>
      <c r="H26" s="21">
        <f t="shared" si="2"/>
        <v>115.3846153846154</v>
      </c>
      <c r="I26" s="1">
        <v>2</v>
      </c>
      <c r="J26" s="1">
        <v>0.65</v>
      </c>
      <c r="K26" s="1">
        <v>2087</v>
      </c>
      <c r="L26" s="25">
        <f t="shared" si="3"/>
        <v>41.74</v>
      </c>
      <c r="M26" s="25">
        <f t="shared" si="4"/>
        <v>48.161538461538463</v>
      </c>
      <c r="N26" s="21">
        <f t="shared" si="5"/>
        <v>115.38461538461537</v>
      </c>
    </row>
    <row r="27" spans="1:14" x14ac:dyDescent="0.25">
      <c r="A27" s="1"/>
      <c r="B27" s="1" t="s">
        <v>44</v>
      </c>
      <c r="C27" s="1">
        <v>77</v>
      </c>
      <c r="D27" s="1">
        <v>19.91</v>
      </c>
      <c r="E27" s="1">
        <v>108489</v>
      </c>
      <c r="F27" s="25">
        <f t="shared" si="0"/>
        <v>70.836614766449031</v>
      </c>
      <c r="G27" s="25">
        <f t="shared" si="1"/>
        <v>81.734555499748865</v>
      </c>
      <c r="H27" s="21">
        <f t="shared" si="2"/>
        <v>115.38461538461536</v>
      </c>
      <c r="I27" s="1"/>
      <c r="J27" s="1"/>
      <c r="K27" s="1"/>
      <c r="L27" s="25"/>
      <c r="M27" s="25"/>
      <c r="N27" s="21"/>
    </row>
    <row r="28" spans="1:14" x14ac:dyDescent="0.25">
      <c r="A28" s="1"/>
      <c r="B28" s="1" t="s">
        <v>45</v>
      </c>
      <c r="C28" s="1">
        <v>29</v>
      </c>
      <c r="D28" s="1">
        <v>10.63</v>
      </c>
      <c r="E28" s="1">
        <v>72737</v>
      </c>
      <c r="F28" s="25">
        <f t="shared" si="0"/>
        <v>88.953998118532454</v>
      </c>
      <c r="G28" s="25">
        <f t="shared" si="1"/>
        <v>102.63922859830667</v>
      </c>
      <c r="H28" s="21">
        <f t="shared" si="2"/>
        <v>115.38461538461537</v>
      </c>
      <c r="I28" s="1"/>
      <c r="J28" s="1"/>
      <c r="K28" s="1"/>
      <c r="L28" s="25"/>
      <c r="M28" s="25"/>
      <c r="N28" s="21"/>
    </row>
    <row r="29" spans="1:14" x14ac:dyDescent="0.25">
      <c r="A29" s="1"/>
      <c r="B29" s="1" t="s">
        <v>46</v>
      </c>
      <c r="C29" s="1">
        <v>24</v>
      </c>
      <c r="D29" s="1">
        <v>10.72</v>
      </c>
      <c r="E29" s="1">
        <v>74535</v>
      </c>
      <c r="F29" s="25">
        <f t="shared" si="0"/>
        <v>90.387593283582092</v>
      </c>
      <c r="G29" s="25">
        <f t="shared" si="1"/>
        <v>104.29337686567165</v>
      </c>
      <c r="H29" s="21">
        <f t="shared" si="2"/>
        <v>115.3846153846154</v>
      </c>
      <c r="I29" s="1"/>
      <c r="J29" s="1"/>
      <c r="K29" s="1"/>
      <c r="L29" s="25"/>
      <c r="M29" s="25"/>
      <c r="N29" s="21"/>
    </row>
    <row r="30" spans="1:14" x14ac:dyDescent="0.25">
      <c r="A30" s="1"/>
      <c r="B30" s="1" t="s">
        <v>47</v>
      </c>
      <c r="C30" s="1">
        <v>43</v>
      </c>
      <c r="D30" s="1">
        <v>21.22</v>
      </c>
      <c r="E30" s="1">
        <v>142425</v>
      </c>
      <c r="F30" s="25">
        <f t="shared" si="0"/>
        <v>87.253770028275227</v>
      </c>
      <c r="G30" s="25">
        <f t="shared" si="1"/>
        <v>100.67742695570217</v>
      </c>
      <c r="H30" s="21">
        <f t="shared" si="2"/>
        <v>115.38461538461537</v>
      </c>
      <c r="I30" s="1"/>
      <c r="J30" s="1"/>
      <c r="K30" s="1"/>
      <c r="L30" s="25"/>
      <c r="M30" s="25"/>
      <c r="N30" s="21"/>
    </row>
    <row r="31" spans="1:14" x14ac:dyDescent="0.25">
      <c r="A31" s="1"/>
      <c r="B31" s="1" t="s">
        <v>48</v>
      </c>
      <c r="C31" s="1">
        <v>213</v>
      </c>
      <c r="D31" s="1">
        <v>43.53</v>
      </c>
      <c r="E31" s="1">
        <v>281891</v>
      </c>
      <c r="F31" s="25">
        <f t="shared" si="0"/>
        <v>84.185228577992191</v>
      </c>
      <c r="G31" s="25">
        <f t="shared" si="1"/>
        <v>97.136802205375602</v>
      </c>
      <c r="H31" s="21">
        <f t="shared" si="2"/>
        <v>115.38461538461537</v>
      </c>
      <c r="I31" s="1"/>
      <c r="J31" s="1"/>
      <c r="K31" s="1"/>
      <c r="L31" s="25"/>
      <c r="M31" s="25"/>
      <c r="N31" s="21"/>
    </row>
    <row r="32" spans="1:14" x14ac:dyDescent="0.25">
      <c r="A32" s="1"/>
      <c r="B32" s="1" t="s">
        <v>49</v>
      </c>
      <c r="C32" s="1">
        <v>3308</v>
      </c>
      <c r="D32" s="1">
        <v>1315.3</v>
      </c>
      <c r="E32" s="1">
        <v>3162221</v>
      </c>
      <c r="F32" s="25">
        <f t="shared" si="0"/>
        <v>31.254370105679314</v>
      </c>
      <c r="G32" s="25">
        <f t="shared" si="1"/>
        <v>36.062734737322288</v>
      </c>
      <c r="H32" s="21">
        <f t="shared" si="2"/>
        <v>115.3846153846154</v>
      </c>
      <c r="I32" s="1">
        <v>49</v>
      </c>
      <c r="J32" s="1">
        <v>30.97</v>
      </c>
      <c r="K32" s="1">
        <v>65886</v>
      </c>
      <c r="L32" s="25">
        <f t="shared" si="3"/>
        <v>27.656377139166938</v>
      </c>
      <c r="M32" s="25">
        <f t="shared" si="4"/>
        <v>31.911204391346466</v>
      </c>
      <c r="N32" s="21">
        <f t="shared" si="5"/>
        <v>115.38461538461537</v>
      </c>
    </row>
    <row r="33" spans="1:14" x14ac:dyDescent="0.25">
      <c r="A33" s="1" t="s">
        <v>50</v>
      </c>
      <c r="B33" s="1"/>
      <c r="C33" s="1">
        <v>7460</v>
      </c>
      <c r="D33" s="1">
        <v>2108.41</v>
      </c>
      <c r="E33" s="1">
        <v>15242809</v>
      </c>
      <c r="F33" s="25">
        <f t="shared" si="0"/>
        <v>93.983863195488553</v>
      </c>
      <c r="G33" s="25">
        <f t="shared" si="1"/>
        <v>108.44291907171757</v>
      </c>
      <c r="H33" s="21">
        <f t="shared" si="2"/>
        <v>115.3846153846154</v>
      </c>
      <c r="I33" s="1">
        <v>103</v>
      </c>
      <c r="J33" s="1">
        <v>42.64</v>
      </c>
      <c r="K33" s="1">
        <v>199077</v>
      </c>
      <c r="L33" s="25">
        <f t="shared" si="3"/>
        <v>60.694207317073172</v>
      </c>
      <c r="M33" s="25">
        <f t="shared" si="4"/>
        <v>70.031777673545974</v>
      </c>
      <c r="N33" s="21">
        <f t="shared" si="5"/>
        <v>115.3846153846154</v>
      </c>
    </row>
    <row r="34" spans="1:14" x14ac:dyDescent="0.25">
      <c r="A34" s="1" t="s">
        <v>51</v>
      </c>
      <c r="B34" s="1" t="s">
        <v>39</v>
      </c>
      <c r="C34" s="1">
        <v>1</v>
      </c>
      <c r="D34" s="1">
        <v>3.1</v>
      </c>
      <c r="E34" s="1">
        <v>5450</v>
      </c>
      <c r="F34" s="25">
        <f t="shared" si="0"/>
        <v>22.854838709677416</v>
      </c>
      <c r="G34" s="25">
        <f t="shared" si="1"/>
        <v>26.370967741935484</v>
      </c>
      <c r="H34" s="21">
        <f t="shared" si="2"/>
        <v>115.3846153846154</v>
      </c>
      <c r="I34" s="1"/>
      <c r="J34" s="1"/>
      <c r="K34" s="1"/>
      <c r="L34" s="25"/>
      <c r="M34" s="25"/>
      <c r="N34" s="21"/>
    </row>
    <row r="35" spans="1:14" x14ac:dyDescent="0.25">
      <c r="A35" s="1"/>
      <c r="B35" s="1" t="s">
        <v>47</v>
      </c>
      <c r="C35" s="1">
        <v>1</v>
      </c>
      <c r="D35" s="1">
        <v>0.36</v>
      </c>
      <c r="E35" s="1">
        <v>518</v>
      </c>
      <c r="F35" s="25">
        <f t="shared" si="0"/>
        <v>18.705555555555556</v>
      </c>
      <c r="G35" s="25">
        <f t="shared" si="1"/>
        <v>21.583333333333332</v>
      </c>
      <c r="H35" s="21">
        <f t="shared" si="2"/>
        <v>115.38461538461537</v>
      </c>
      <c r="I35" s="1"/>
      <c r="J35" s="1"/>
      <c r="K35" s="1"/>
      <c r="L35" s="25"/>
      <c r="M35" s="25"/>
      <c r="N35" s="21"/>
    </row>
    <row r="36" spans="1:14" x14ac:dyDescent="0.25">
      <c r="A36" s="1"/>
      <c r="B36" s="1" t="s">
        <v>49</v>
      </c>
      <c r="C36" s="1">
        <v>28</v>
      </c>
      <c r="D36" s="1">
        <v>155.61000000000001</v>
      </c>
      <c r="E36" s="1">
        <v>140862</v>
      </c>
      <c r="F36" s="25">
        <f t="shared" si="0"/>
        <v>11.767919799498747</v>
      </c>
      <c r="G36" s="25">
        <f t="shared" si="1"/>
        <v>13.578368999421629</v>
      </c>
      <c r="H36" s="21">
        <f t="shared" si="2"/>
        <v>115.38461538461537</v>
      </c>
      <c r="I36" s="1">
        <v>8</v>
      </c>
      <c r="J36" s="1">
        <v>85.94</v>
      </c>
      <c r="K36" s="1">
        <v>68830</v>
      </c>
      <c r="L36" s="25">
        <f t="shared" si="3"/>
        <v>10.411798929485688</v>
      </c>
      <c r="M36" s="25">
        <f t="shared" si="4"/>
        <v>12.013614149406564</v>
      </c>
      <c r="N36" s="21">
        <f t="shared" si="5"/>
        <v>115.3846153846154</v>
      </c>
    </row>
    <row r="37" spans="1:14" x14ac:dyDescent="0.25">
      <c r="A37" s="1" t="s">
        <v>52</v>
      </c>
      <c r="B37" s="1"/>
      <c r="C37" s="1">
        <v>30</v>
      </c>
      <c r="D37" s="1">
        <v>159.07</v>
      </c>
      <c r="E37" s="1">
        <v>146830</v>
      </c>
      <c r="F37" s="25">
        <f t="shared" si="0"/>
        <v>11.999685672974163</v>
      </c>
      <c r="G37" s="25">
        <f t="shared" si="1"/>
        <v>13.845791161124033</v>
      </c>
      <c r="H37" s="21">
        <f t="shared" si="2"/>
        <v>115.38461538461537</v>
      </c>
      <c r="I37" s="1">
        <v>8</v>
      </c>
      <c r="J37" s="1">
        <v>85.94</v>
      </c>
      <c r="K37" s="1">
        <v>68830</v>
      </c>
      <c r="L37" s="25">
        <f t="shared" si="3"/>
        <v>10.411798929485688</v>
      </c>
      <c r="M37" s="25">
        <f t="shared" si="4"/>
        <v>12.013614149406564</v>
      </c>
      <c r="N37" s="21">
        <f t="shared" si="5"/>
        <v>115.3846153846154</v>
      </c>
    </row>
    <row r="38" spans="1:14" x14ac:dyDescent="0.25">
      <c r="A38" s="1" t="s">
        <v>53</v>
      </c>
      <c r="B38" s="1" t="s">
        <v>26</v>
      </c>
      <c r="C38" s="1">
        <v>3</v>
      </c>
      <c r="D38" s="1">
        <v>0.14000000000000001</v>
      </c>
      <c r="E38" s="1">
        <v>8160</v>
      </c>
      <c r="F38" s="25">
        <f t="shared" si="0"/>
        <v>757.71428571428567</v>
      </c>
      <c r="G38" s="25">
        <f t="shared" si="1"/>
        <v>874.28571428571422</v>
      </c>
      <c r="H38" s="21">
        <f t="shared" si="2"/>
        <v>115.38461538461537</v>
      </c>
      <c r="I38" s="1">
        <v>8</v>
      </c>
      <c r="J38" s="1">
        <v>0.45</v>
      </c>
      <c r="K38" s="1">
        <v>26580</v>
      </c>
      <c r="L38" s="25">
        <f t="shared" si="3"/>
        <v>767.86666666666667</v>
      </c>
      <c r="M38" s="25">
        <f t="shared" si="4"/>
        <v>886</v>
      </c>
      <c r="N38" s="21">
        <f t="shared" si="5"/>
        <v>115.38461538461537</v>
      </c>
    </row>
    <row r="39" spans="1:14" x14ac:dyDescent="0.25">
      <c r="A39" s="1"/>
      <c r="B39" s="1" t="s">
        <v>27</v>
      </c>
      <c r="C39" s="1">
        <v>5</v>
      </c>
      <c r="D39" s="1">
        <v>1.68</v>
      </c>
      <c r="E39" s="1">
        <v>73897</v>
      </c>
      <c r="F39" s="25">
        <f t="shared" si="0"/>
        <v>571.8220238095239</v>
      </c>
      <c r="G39" s="25">
        <f t="shared" si="1"/>
        <v>659.79464285714289</v>
      </c>
      <c r="H39" s="21">
        <f t="shared" si="2"/>
        <v>115.38461538461537</v>
      </c>
      <c r="I39" s="1">
        <v>11</v>
      </c>
      <c r="J39" s="1">
        <v>5.54</v>
      </c>
      <c r="K39" s="1">
        <v>230620</v>
      </c>
      <c r="L39" s="25">
        <f t="shared" si="3"/>
        <v>541.16606498194949</v>
      </c>
      <c r="M39" s="25">
        <f t="shared" si="4"/>
        <v>624.42238267148014</v>
      </c>
      <c r="N39" s="21">
        <f t="shared" si="5"/>
        <v>115.38461538461537</v>
      </c>
    </row>
    <row r="40" spans="1:14" x14ac:dyDescent="0.25">
      <c r="A40" s="1"/>
      <c r="B40" s="1" t="s">
        <v>28</v>
      </c>
      <c r="C40" s="1">
        <v>1</v>
      </c>
      <c r="D40" s="1">
        <v>0.19</v>
      </c>
      <c r="E40" s="1">
        <v>1829</v>
      </c>
      <c r="F40" s="25">
        <f t="shared" si="0"/>
        <v>125.1421052631579</v>
      </c>
      <c r="G40" s="25">
        <f t="shared" si="1"/>
        <v>144.39473684210526</v>
      </c>
      <c r="H40" s="21">
        <f t="shared" si="2"/>
        <v>115.38461538461537</v>
      </c>
      <c r="I40" s="1">
        <v>2</v>
      </c>
      <c r="J40" s="1">
        <v>0.04</v>
      </c>
      <c r="K40" s="1">
        <v>483</v>
      </c>
      <c r="L40" s="25">
        <f t="shared" si="3"/>
        <v>156.97499999999999</v>
      </c>
      <c r="M40" s="25">
        <f t="shared" si="4"/>
        <v>181.125</v>
      </c>
      <c r="N40" s="21">
        <f t="shared" si="5"/>
        <v>115.3846153846154</v>
      </c>
    </row>
    <row r="41" spans="1:14" x14ac:dyDescent="0.25">
      <c r="A41" s="1"/>
      <c r="B41" s="1" t="s">
        <v>29</v>
      </c>
      <c r="C41" s="1">
        <v>2</v>
      </c>
      <c r="D41" s="1">
        <v>0.36</v>
      </c>
      <c r="E41" s="1">
        <v>2930</v>
      </c>
      <c r="F41" s="25">
        <f t="shared" si="0"/>
        <v>105.80555555555557</v>
      </c>
      <c r="G41" s="25">
        <f t="shared" si="1"/>
        <v>122.08333333333334</v>
      </c>
      <c r="H41" s="21">
        <f t="shared" si="2"/>
        <v>115.38461538461537</v>
      </c>
      <c r="I41" s="1"/>
      <c r="J41" s="1"/>
      <c r="K41" s="1"/>
      <c r="L41" s="25"/>
      <c r="M41" s="25"/>
      <c r="N41" s="21"/>
    </row>
    <row r="42" spans="1:14" x14ac:dyDescent="0.25">
      <c r="A42" s="1"/>
      <c r="B42" s="1" t="s">
        <v>31</v>
      </c>
      <c r="C42" s="1"/>
      <c r="D42" s="1"/>
      <c r="E42" s="1"/>
      <c r="F42" s="25"/>
      <c r="G42" s="25"/>
      <c r="H42" s="21"/>
      <c r="I42" s="1">
        <v>1</v>
      </c>
      <c r="J42" s="1">
        <v>0.1</v>
      </c>
      <c r="K42" s="1">
        <v>839</v>
      </c>
      <c r="L42" s="25">
        <f t="shared" si="3"/>
        <v>109.07</v>
      </c>
      <c r="M42" s="25">
        <f t="shared" si="4"/>
        <v>125.85000000000001</v>
      </c>
      <c r="N42" s="21">
        <f t="shared" si="5"/>
        <v>115.3846153846154</v>
      </c>
    </row>
    <row r="43" spans="1:14" x14ac:dyDescent="0.25">
      <c r="A43" s="1"/>
      <c r="B43" s="1" t="s">
        <v>32</v>
      </c>
      <c r="C43" s="1">
        <v>1</v>
      </c>
      <c r="D43" s="1">
        <v>0.13</v>
      </c>
      <c r="E43" s="1">
        <v>1090</v>
      </c>
      <c r="F43" s="25">
        <f t="shared" si="0"/>
        <v>109</v>
      </c>
      <c r="G43" s="25">
        <f t="shared" si="1"/>
        <v>125.76923076923077</v>
      </c>
      <c r="H43" s="21">
        <f t="shared" si="2"/>
        <v>115.3846153846154</v>
      </c>
      <c r="I43" s="1"/>
      <c r="J43" s="1"/>
      <c r="K43" s="1"/>
      <c r="L43" s="25"/>
      <c r="M43" s="25"/>
      <c r="N43" s="21"/>
    </row>
    <row r="44" spans="1:14" x14ac:dyDescent="0.25">
      <c r="A44" s="1"/>
      <c r="B44" s="1" t="s">
        <v>36</v>
      </c>
      <c r="C44" s="1"/>
      <c r="D44" s="1"/>
      <c r="E44" s="1"/>
      <c r="F44" s="25"/>
      <c r="G44" s="25"/>
      <c r="H44" s="21"/>
      <c r="I44" s="1">
        <v>1</v>
      </c>
      <c r="J44" s="1">
        <v>1.1299999999999999</v>
      </c>
      <c r="K44" s="1">
        <v>7820</v>
      </c>
      <c r="L44" s="25">
        <f t="shared" si="3"/>
        <v>89.964601769911511</v>
      </c>
      <c r="M44" s="25">
        <f t="shared" si="4"/>
        <v>103.80530973451329</v>
      </c>
      <c r="N44" s="21">
        <f t="shared" si="5"/>
        <v>115.3846153846154</v>
      </c>
    </row>
    <row r="45" spans="1:14" x14ac:dyDescent="0.25">
      <c r="A45" s="1"/>
      <c r="B45" s="1" t="s">
        <v>37</v>
      </c>
      <c r="C45" s="1">
        <v>1</v>
      </c>
      <c r="D45" s="1">
        <v>0.12</v>
      </c>
      <c r="E45" s="1">
        <v>1540</v>
      </c>
      <c r="F45" s="25">
        <f t="shared" si="0"/>
        <v>166.83333333333334</v>
      </c>
      <c r="G45" s="25">
        <f t="shared" si="1"/>
        <v>192.50000000000003</v>
      </c>
      <c r="H45" s="21">
        <f t="shared" si="2"/>
        <v>115.3846153846154</v>
      </c>
      <c r="I45" s="1"/>
      <c r="J45" s="1"/>
      <c r="K45" s="1"/>
      <c r="L45" s="25"/>
      <c r="M45" s="25"/>
      <c r="N45" s="21"/>
    </row>
    <row r="46" spans="1:14" x14ac:dyDescent="0.25">
      <c r="A46" s="1"/>
      <c r="B46" s="1" t="s">
        <v>38</v>
      </c>
      <c r="C46" s="1">
        <v>1</v>
      </c>
      <c r="D46" s="1">
        <v>0.13</v>
      </c>
      <c r="E46" s="1">
        <v>4050</v>
      </c>
      <c r="F46" s="25">
        <f t="shared" si="0"/>
        <v>405</v>
      </c>
      <c r="G46" s="25">
        <f t="shared" si="1"/>
        <v>467.30769230769226</v>
      </c>
      <c r="H46" s="21">
        <f t="shared" si="2"/>
        <v>115.38461538461537</v>
      </c>
      <c r="I46" s="1">
        <v>7</v>
      </c>
      <c r="J46" s="1">
        <v>3.62</v>
      </c>
      <c r="K46" s="1">
        <v>99530</v>
      </c>
      <c r="L46" s="25">
        <f t="shared" si="3"/>
        <v>357.4281767955801</v>
      </c>
      <c r="M46" s="25">
        <f t="shared" si="4"/>
        <v>412.41712707182319</v>
      </c>
      <c r="N46" s="21">
        <f t="shared" si="5"/>
        <v>115.38461538461537</v>
      </c>
    </row>
    <row r="47" spans="1:14" x14ac:dyDescent="0.25">
      <c r="A47" s="1"/>
      <c r="B47" s="1" t="s">
        <v>39</v>
      </c>
      <c r="C47" s="1">
        <v>1</v>
      </c>
      <c r="D47" s="1">
        <v>0.04</v>
      </c>
      <c r="E47" s="1">
        <v>514</v>
      </c>
      <c r="F47" s="25">
        <f t="shared" si="0"/>
        <v>167.05</v>
      </c>
      <c r="G47" s="25">
        <f t="shared" si="1"/>
        <v>192.75</v>
      </c>
      <c r="H47" s="21">
        <f t="shared" si="2"/>
        <v>115.38461538461537</v>
      </c>
      <c r="I47" s="1">
        <v>3</v>
      </c>
      <c r="J47" s="1">
        <v>1.8</v>
      </c>
      <c r="K47" s="1">
        <v>20660</v>
      </c>
      <c r="L47" s="25">
        <f t="shared" si="3"/>
        <v>149.21111111111111</v>
      </c>
      <c r="M47" s="25">
        <f t="shared" si="4"/>
        <v>172.16666666666666</v>
      </c>
      <c r="N47" s="21">
        <f t="shared" si="5"/>
        <v>115.38461538461537</v>
      </c>
    </row>
    <row r="48" spans="1:14" x14ac:dyDescent="0.25">
      <c r="A48" s="1"/>
      <c r="B48" s="1" t="s">
        <v>46</v>
      </c>
      <c r="C48" s="1">
        <v>1</v>
      </c>
      <c r="D48" s="1">
        <v>0.4</v>
      </c>
      <c r="E48" s="1">
        <v>2810</v>
      </c>
      <c r="F48" s="25">
        <f t="shared" si="0"/>
        <v>91.325000000000003</v>
      </c>
      <c r="G48" s="25">
        <f t="shared" si="1"/>
        <v>105.37499999999999</v>
      </c>
      <c r="H48" s="21">
        <f t="shared" si="2"/>
        <v>115.38461538461537</v>
      </c>
      <c r="I48" s="1"/>
      <c r="J48" s="1"/>
      <c r="K48" s="1"/>
      <c r="L48" s="25"/>
      <c r="M48" s="25"/>
      <c r="N48" s="21"/>
    </row>
    <row r="49" spans="1:14" x14ac:dyDescent="0.25">
      <c r="A49" s="1"/>
      <c r="B49" s="1" t="s">
        <v>47</v>
      </c>
      <c r="C49" s="1">
        <v>1</v>
      </c>
      <c r="D49" s="1">
        <v>0.78</v>
      </c>
      <c r="E49" s="1">
        <v>6700</v>
      </c>
      <c r="F49" s="25">
        <f t="shared" si="0"/>
        <v>111.66666666666666</v>
      </c>
      <c r="G49" s="25">
        <f t="shared" si="1"/>
        <v>128.84615384615384</v>
      </c>
      <c r="H49" s="21">
        <f t="shared" si="2"/>
        <v>115.3846153846154</v>
      </c>
      <c r="I49" s="1"/>
      <c r="J49" s="1"/>
      <c r="K49" s="1"/>
      <c r="L49" s="25"/>
      <c r="M49" s="25"/>
      <c r="N49" s="21"/>
    </row>
    <row r="50" spans="1:14" x14ac:dyDescent="0.25">
      <c r="A50" s="1"/>
      <c r="B50" s="1" t="s">
        <v>49</v>
      </c>
      <c r="C50" s="1">
        <v>33</v>
      </c>
      <c r="D50" s="1">
        <v>27.57</v>
      </c>
      <c r="E50" s="1">
        <v>68664</v>
      </c>
      <c r="F50" s="25">
        <f t="shared" si="0"/>
        <v>32.376931447225246</v>
      </c>
      <c r="G50" s="25">
        <f t="shared" si="1"/>
        <v>37.357997823721441</v>
      </c>
      <c r="H50" s="21">
        <f t="shared" si="2"/>
        <v>115.3846153846154</v>
      </c>
      <c r="I50" s="1">
        <v>2</v>
      </c>
      <c r="J50" s="1">
        <v>1.37</v>
      </c>
      <c r="K50" s="1">
        <v>4380</v>
      </c>
      <c r="L50" s="25">
        <f t="shared" si="3"/>
        <v>41.562043795620433</v>
      </c>
      <c r="M50" s="25">
        <f t="shared" si="4"/>
        <v>47.956204379562045</v>
      </c>
      <c r="N50" s="21">
        <f t="shared" si="5"/>
        <v>115.3846153846154</v>
      </c>
    </row>
    <row r="51" spans="1:14" x14ac:dyDescent="0.25">
      <c r="A51" s="1" t="s">
        <v>54</v>
      </c>
      <c r="B51" s="1"/>
      <c r="C51" s="1">
        <v>50</v>
      </c>
      <c r="D51" s="1">
        <v>31.52</v>
      </c>
      <c r="E51" s="1">
        <v>172183</v>
      </c>
      <c r="F51" s="25">
        <f t="shared" si="0"/>
        <v>71.014562182741116</v>
      </c>
      <c r="G51" s="25">
        <f t="shared" si="1"/>
        <v>81.939879441624356</v>
      </c>
      <c r="H51" s="21">
        <f t="shared" si="2"/>
        <v>115.38461538461537</v>
      </c>
      <c r="I51" s="1">
        <v>35</v>
      </c>
      <c r="J51" s="1">
        <v>14.05</v>
      </c>
      <c r="K51" s="1">
        <v>390912</v>
      </c>
      <c r="L51" s="25">
        <f t="shared" si="3"/>
        <v>361.69793594306054</v>
      </c>
      <c r="M51" s="25">
        <f t="shared" si="4"/>
        <v>417.34377224199289</v>
      </c>
      <c r="N51" s="21">
        <f t="shared" si="5"/>
        <v>115.38461538461537</v>
      </c>
    </row>
    <row r="52" spans="1:14" x14ac:dyDescent="0.25">
      <c r="A52" s="1" t="s">
        <v>55</v>
      </c>
      <c r="B52" s="1" t="s">
        <v>31</v>
      </c>
      <c r="C52" s="1">
        <v>9</v>
      </c>
      <c r="D52" s="1">
        <v>1.55</v>
      </c>
      <c r="E52" s="1">
        <v>678</v>
      </c>
      <c r="F52" s="25">
        <f t="shared" si="0"/>
        <v>5.6864516129032259</v>
      </c>
      <c r="G52" s="25">
        <f t="shared" si="1"/>
        <v>6.5612903225806445</v>
      </c>
      <c r="H52" s="21">
        <f t="shared" si="2"/>
        <v>115.38461538461537</v>
      </c>
      <c r="I52" s="1"/>
      <c r="J52" s="1"/>
      <c r="K52" s="1"/>
      <c r="L52" s="25"/>
      <c r="M52" s="25"/>
      <c r="N52" s="21"/>
    </row>
    <row r="53" spans="1:14" x14ac:dyDescent="0.25">
      <c r="A53" s="1"/>
      <c r="B53" s="1" t="s">
        <v>33</v>
      </c>
      <c r="C53" s="1">
        <v>10</v>
      </c>
      <c r="D53" s="1">
        <v>2.3199999999999998</v>
      </c>
      <c r="E53" s="1">
        <v>1653</v>
      </c>
      <c r="F53" s="25">
        <f t="shared" si="0"/>
        <v>9.2625000000000011</v>
      </c>
      <c r="G53" s="25">
        <f t="shared" si="1"/>
        <v>10.687500000000002</v>
      </c>
      <c r="H53" s="21">
        <f t="shared" si="2"/>
        <v>115.3846153846154</v>
      </c>
      <c r="I53" s="1">
        <v>2</v>
      </c>
      <c r="J53" s="1">
        <v>0.13</v>
      </c>
      <c r="K53" s="1">
        <v>159</v>
      </c>
      <c r="L53" s="25">
        <f t="shared" si="3"/>
        <v>15.9</v>
      </c>
      <c r="M53" s="25">
        <f t="shared" si="4"/>
        <v>18.346153846153843</v>
      </c>
      <c r="N53" s="21">
        <f t="shared" si="5"/>
        <v>115.38461538461536</v>
      </c>
    </row>
    <row r="54" spans="1:14" x14ac:dyDescent="0.25">
      <c r="A54" s="1"/>
      <c r="B54" s="1" t="s">
        <v>34</v>
      </c>
      <c r="C54" s="1">
        <v>15</v>
      </c>
      <c r="D54" s="1">
        <v>5.32</v>
      </c>
      <c r="E54" s="1">
        <v>4417</v>
      </c>
      <c r="F54" s="25">
        <f t="shared" si="0"/>
        <v>10.793421052631579</v>
      </c>
      <c r="G54" s="25">
        <f t="shared" si="1"/>
        <v>12.453947368421051</v>
      </c>
      <c r="H54" s="21">
        <f t="shared" si="2"/>
        <v>115.38461538461537</v>
      </c>
      <c r="I54" s="1"/>
      <c r="J54" s="1"/>
      <c r="K54" s="1"/>
      <c r="L54" s="25"/>
      <c r="M54" s="25"/>
      <c r="N54" s="21"/>
    </row>
    <row r="55" spans="1:14" x14ac:dyDescent="0.25">
      <c r="A55" s="1"/>
      <c r="B55" s="1" t="s">
        <v>36</v>
      </c>
      <c r="C55" s="1">
        <v>1</v>
      </c>
      <c r="D55" s="1">
        <v>0.05</v>
      </c>
      <c r="E55" s="1">
        <v>28</v>
      </c>
      <c r="F55" s="25">
        <f t="shared" si="0"/>
        <v>7.2799999999999994</v>
      </c>
      <c r="G55" s="25">
        <f t="shared" si="1"/>
        <v>8.3999999999999986</v>
      </c>
      <c r="H55" s="21">
        <f t="shared" si="2"/>
        <v>115.38461538461537</v>
      </c>
      <c r="I55" s="1"/>
      <c r="J55" s="1"/>
      <c r="K55" s="1"/>
      <c r="L55" s="25"/>
      <c r="M55" s="25"/>
      <c r="N55" s="21"/>
    </row>
    <row r="56" spans="1:14" x14ac:dyDescent="0.25">
      <c r="A56" s="1"/>
      <c r="B56" s="1" t="s">
        <v>37</v>
      </c>
      <c r="C56" s="1">
        <v>9</v>
      </c>
      <c r="D56" s="1">
        <v>0.49</v>
      </c>
      <c r="E56" s="1">
        <v>566</v>
      </c>
      <c r="F56" s="25">
        <f t="shared" si="0"/>
        <v>15.016326530612247</v>
      </c>
      <c r="G56" s="25">
        <f t="shared" si="1"/>
        <v>17.326530612244898</v>
      </c>
      <c r="H56" s="21">
        <f t="shared" si="2"/>
        <v>115.38461538461537</v>
      </c>
      <c r="I56" s="1"/>
      <c r="J56" s="1"/>
      <c r="K56" s="1"/>
      <c r="L56" s="25"/>
      <c r="M56" s="25"/>
      <c r="N56" s="21"/>
    </row>
    <row r="57" spans="1:14" x14ac:dyDescent="0.25">
      <c r="A57" s="1"/>
      <c r="B57" s="1" t="s">
        <v>38</v>
      </c>
      <c r="C57" s="1">
        <v>1</v>
      </c>
      <c r="D57" s="1">
        <v>7.0000000000000007E-2</v>
      </c>
      <c r="E57" s="1">
        <v>139</v>
      </c>
      <c r="F57" s="25">
        <f t="shared" si="0"/>
        <v>25.814285714285713</v>
      </c>
      <c r="G57" s="25">
        <f t="shared" si="1"/>
        <v>29.785714285714281</v>
      </c>
      <c r="H57" s="21">
        <f t="shared" si="2"/>
        <v>115.38461538461537</v>
      </c>
      <c r="I57" s="1"/>
      <c r="J57" s="1"/>
      <c r="K57" s="1"/>
      <c r="L57" s="25"/>
      <c r="M57" s="25"/>
      <c r="N57" s="21"/>
    </row>
    <row r="58" spans="1:14" x14ac:dyDescent="0.25">
      <c r="A58" s="1"/>
      <c r="B58" s="1" t="s">
        <v>39</v>
      </c>
      <c r="C58" s="1">
        <v>4</v>
      </c>
      <c r="D58" s="1">
        <v>0.95</v>
      </c>
      <c r="E58" s="1">
        <v>875</v>
      </c>
      <c r="F58" s="25">
        <f t="shared" si="0"/>
        <v>11.973684210526317</v>
      </c>
      <c r="G58" s="25">
        <f t="shared" si="1"/>
        <v>13.815789473684211</v>
      </c>
      <c r="H58" s="21">
        <f t="shared" si="2"/>
        <v>115.38461538461537</v>
      </c>
      <c r="I58" s="1">
        <v>5</v>
      </c>
      <c r="J58" s="1">
        <v>2.0299999999999998</v>
      </c>
      <c r="K58" s="1">
        <v>1653</v>
      </c>
      <c r="L58" s="25">
        <f t="shared" si="3"/>
        <v>10.585714285714287</v>
      </c>
      <c r="M58" s="25">
        <f t="shared" si="4"/>
        <v>12.214285714285717</v>
      </c>
      <c r="N58" s="21">
        <f t="shared" si="5"/>
        <v>115.3846153846154</v>
      </c>
    </row>
    <row r="59" spans="1:14" x14ac:dyDescent="0.25">
      <c r="A59" s="1"/>
      <c r="B59" s="1" t="s">
        <v>41</v>
      </c>
      <c r="C59" s="1">
        <v>2</v>
      </c>
      <c r="D59" s="1">
        <v>0.05</v>
      </c>
      <c r="E59" s="1">
        <v>55</v>
      </c>
      <c r="F59" s="25">
        <f t="shared" si="0"/>
        <v>14.299999999999999</v>
      </c>
      <c r="G59" s="25">
        <f t="shared" si="1"/>
        <v>16.499999999999996</v>
      </c>
      <c r="H59" s="21">
        <f t="shared" si="2"/>
        <v>115.38461538461537</v>
      </c>
      <c r="I59" s="1">
        <v>2</v>
      </c>
      <c r="J59" s="1">
        <v>0.25</v>
      </c>
      <c r="K59" s="1">
        <v>284</v>
      </c>
      <c r="L59" s="25">
        <f t="shared" si="3"/>
        <v>14.767999999999999</v>
      </c>
      <c r="M59" s="25">
        <f t="shared" si="4"/>
        <v>17.04</v>
      </c>
      <c r="N59" s="21">
        <f t="shared" si="5"/>
        <v>115.3846153846154</v>
      </c>
    </row>
    <row r="60" spans="1:14" x14ac:dyDescent="0.25">
      <c r="A60" s="1"/>
      <c r="B60" s="1" t="s">
        <v>42</v>
      </c>
      <c r="C60" s="1">
        <v>5</v>
      </c>
      <c r="D60" s="1">
        <v>2.69</v>
      </c>
      <c r="E60" s="1">
        <v>2756</v>
      </c>
      <c r="F60" s="25">
        <f t="shared" si="0"/>
        <v>13.318959107806693</v>
      </c>
      <c r="G60" s="25">
        <f t="shared" si="1"/>
        <v>15.368029739776953</v>
      </c>
      <c r="H60" s="21">
        <f t="shared" si="2"/>
        <v>115.38461538461537</v>
      </c>
      <c r="I60" s="1">
        <v>1</v>
      </c>
      <c r="J60" s="1">
        <v>5.24</v>
      </c>
      <c r="K60" s="1">
        <v>5530</v>
      </c>
      <c r="L60" s="25">
        <f t="shared" si="3"/>
        <v>13.719465648854962</v>
      </c>
      <c r="M60" s="25">
        <f t="shared" si="4"/>
        <v>15.830152671755725</v>
      </c>
      <c r="N60" s="21">
        <f t="shared" si="5"/>
        <v>115.38461538461537</v>
      </c>
    </row>
    <row r="61" spans="1:14" x14ac:dyDescent="0.25">
      <c r="A61" s="1"/>
      <c r="B61" s="1" t="s">
        <v>43</v>
      </c>
      <c r="C61" s="1">
        <v>2</v>
      </c>
      <c r="D61" s="1">
        <v>0.7</v>
      </c>
      <c r="E61" s="1">
        <v>572</v>
      </c>
      <c r="F61" s="25">
        <f t="shared" si="0"/>
        <v>10.622857142857143</v>
      </c>
      <c r="G61" s="25">
        <f t="shared" si="1"/>
        <v>12.257142857142858</v>
      </c>
      <c r="H61" s="21">
        <f t="shared" si="2"/>
        <v>115.3846153846154</v>
      </c>
      <c r="I61" s="1"/>
      <c r="J61" s="1"/>
      <c r="K61" s="1"/>
      <c r="L61" s="25"/>
      <c r="M61" s="25"/>
      <c r="N61" s="21"/>
    </row>
    <row r="62" spans="1:14" x14ac:dyDescent="0.25">
      <c r="A62" s="1"/>
      <c r="B62" s="1" t="s">
        <v>44</v>
      </c>
      <c r="C62" s="1">
        <v>2</v>
      </c>
      <c r="D62" s="1">
        <v>0.4</v>
      </c>
      <c r="E62" s="1">
        <v>188</v>
      </c>
      <c r="F62" s="25">
        <f t="shared" si="0"/>
        <v>6.1099999999999994</v>
      </c>
      <c r="G62" s="25">
        <f t="shared" si="1"/>
        <v>7.0499999999999989</v>
      </c>
      <c r="H62" s="21">
        <f t="shared" si="2"/>
        <v>115.38461538461537</v>
      </c>
      <c r="I62" s="1"/>
      <c r="J62" s="1"/>
      <c r="K62" s="1"/>
      <c r="L62" s="25"/>
      <c r="M62" s="25"/>
      <c r="N62" s="21"/>
    </row>
    <row r="63" spans="1:14" x14ac:dyDescent="0.25">
      <c r="A63" s="1"/>
      <c r="B63" s="1" t="s">
        <v>45</v>
      </c>
      <c r="C63" s="1">
        <v>5</v>
      </c>
      <c r="D63" s="1">
        <v>0.34</v>
      </c>
      <c r="E63" s="1">
        <v>271</v>
      </c>
      <c r="F63" s="25">
        <f t="shared" si="0"/>
        <v>10.361764705882353</v>
      </c>
      <c r="G63" s="25">
        <f t="shared" si="1"/>
        <v>11.955882352941178</v>
      </c>
      <c r="H63" s="21">
        <f t="shared" si="2"/>
        <v>115.3846153846154</v>
      </c>
      <c r="I63" s="1">
        <v>1</v>
      </c>
      <c r="J63" s="1">
        <v>0.1</v>
      </c>
      <c r="K63" s="1">
        <v>125</v>
      </c>
      <c r="L63" s="25">
        <f t="shared" si="3"/>
        <v>16.25</v>
      </c>
      <c r="M63" s="25">
        <f t="shared" si="4"/>
        <v>18.75</v>
      </c>
      <c r="N63" s="21">
        <f t="shared" si="5"/>
        <v>115.38461538461537</v>
      </c>
    </row>
    <row r="64" spans="1:14" x14ac:dyDescent="0.25">
      <c r="A64" s="1"/>
      <c r="B64" s="1" t="s">
        <v>46</v>
      </c>
      <c r="C64" s="1">
        <v>16</v>
      </c>
      <c r="D64" s="1">
        <v>6.31</v>
      </c>
      <c r="E64" s="1">
        <v>4829</v>
      </c>
      <c r="F64" s="25">
        <f t="shared" si="0"/>
        <v>9.9488114104595891</v>
      </c>
      <c r="G64" s="25">
        <f t="shared" si="1"/>
        <v>11.479397781299525</v>
      </c>
      <c r="H64" s="21">
        <f t="shared" si="2"/>
        <v>115.38461538461537</v>
      </c>
      <c r="I64" s="1">
        <v>1</v>
      </c>
      <c r="J64" s="1">
        <v>0.08</v>
      </c>
      <c r="K64" s="1">
        <v>105</v>
      </c>
      <c r="L64" s="25">
        <f t="shared" si="3"/>
        <v>17.0625</v>
      </c>
      <c r="M64" s="25">
        <f t="shared" si="4"/>
        <v>19.6875</v>
      </c>
      <c r="N64" s="21">
        <f t="shared" si="5"/>
        <v>115.38461538461537</v>
      </c>
    </row>
    <row r="65" spans="1:14" x14ac:dyDescent="0.25">
      <c r="A65" s="1"/>
      <c r="B65" s="1" t="s">
        <v>47</v>
      </c>
      <c r="C65" s="1">
        <v>30</v>
      </c>
      <c r="D65" s="1">
        <v>7.07</v>
      </c>
      <c r="E65" s="1">
        <v>4223</v>
      </c>
      <c r="F65" s="25">
        <f t="shared" si="0"/>
        <v>7.7650636492220659</v>
      </c>
      <c r="G65" s="25">
        <f t="shared" si="1"/>
        <v>8.9596888260254595</v>
      </c>
      <c r="H65" s="21">
        <f t="shared" si="2"/>
        <v>115.38461538461537</v>
      </c>
      <c r="I65" s="1">
        <v>3</v>
      </c>
      <c r="J65" s="1">
        <v>0.24</v>
      </c>
      <c r="K65" s="1">
        <v>250</v>
      </c>
      <c r="L65" s="25">
        <f t="shared" si="3"/>
        <v>13.541666666666668</v>
      </c>
      <c r="M65" s="25">
        <f t="shared" si="4"/>
        <v>15.625</v>
      </c>
      <c r="N65" s="21">
        <f t="shared" si="5"/>
        <v>115.38461538461537</v>
      </c>
    </row>
    <row r="66" spans="1:14" x14ac:dyDescent="0.25">
      <c r="A66" s="1"/>
      <c r="B66" s="1" t="s">
        <v>48</v>
      </c>
      <c r="C66" s="1">
        <v>6</v>
      </c>
      <c r="D66" s="1">
        <v>2.09</v>
      </c>
      <c r="E66" s="1">
        <v>1332</v>
      </c>
      <c r="F66" s="25">
        <f t="shared" si="0"/>
        <v>8.285167464114835</v>
      </c>
      <c r="G66" s="25">
        <f t="shared" si="1"/>
        <v>9.5598086124401931</v>
      </c>
      <c r="H66" s="21">
        <f t="shared" si="2"/>
        <v>115.38461538461537</v>
      </c>
      <c r="I66" s="1"/>
      <c r="J66" s="1"/>
      <c r="K66" s="1"/>
      <c r="L66" s="25"/>
      <c r="M66" s="25"/>
      <c r="N66" s="21"/>
    </row>
    <row r="67" spans="1:14" x14ac:dyDescent="0.25">
      <c r="A67" s="1"/>
      <c r="B67" s="1" t="s">
        <v>49</v>
      </c>
      <c r="C67" s="1">
        <v>3000</v>
      </c>
      <c r="D67" s="1">
        <v>1208.45</v>
      </c>
      <c r="E67" s="1">
        <v>891182</v>
      </c>
      <c r="F67" s="25">
        <f t="shared" si="0"/>
        <v>9.5869634655964262</v>
      </c>
      <c r="G67" s="25">
        <f t="shared" si="1"/>
        <v>11.061880921842029</v>
      </c>
      <c r="H67" s="21">
        <f t="shared" si="2"/>
        <v>115.38461538461537</v>
      </c>
      <c r="I67" s="1">
        <v>474</v>
      </c>
      <c r="J67" s="1">
        <v>195.81</v>
      </c>
      <c r="K67" s="1">
        <v>126228</v>
      </c>
      <c r="L67" s="25">
        <f t="shared" si="3"/>
        <v>8.380389152750114</v>
      </c>
      <c r="M67" s="25">
        <f t="shared" si="4"/>
        <v>9.6696797916347474</v>
      </c>
      <c r="N67" s="21">
        <f t="shared" si="5"/>
        <v>115.3846153846154</v>
      </c>
    </row>
    <row r="68" spans="1:14" x14ac:dyDescent="0.25">
      <c r="A68" s="1" t="s">
        <v>56</v>
      </c>
      <c r="B68" s="1"/>
      <c r="C68" s="1">
        <v>3117</v>
      </c>
      <c r="D68" s="1">
        <v>1238.83</v>
      </c>
      <c r="E68" s="1">
        <v>913764</v>
      </c>
      <c r="F68" s="25">
        <f t="shared" si="0"/>
        <v>9.5888313973668708</v>
      </c>
      <c r="G68" s="25">
        <f t="shared" si="1"/>
        <v>11.064036227731004</v>
      </c>
      <c r="H68" s="21">
        <f t="shared" si="2"/>
        <v>115.38461538461537</v>
      </c>
      <c r="I68" s="1">
        <v>489</v>
      </c>
      <c r="J68" s="1">
        <v>203.88</v>
      </c>
      <c r="K68" s="1">
        <v>134334</v>
      </c>
      <c r="L68" s="25">
        <f t="shared" si="3"/>
        <v>8.5655385520894658</v>
      </c>
      <c r="M68" s="25">
        <f t="shared" si="4"/>
        <v>9.8833137139493825</v>
      </c>
      <c r="N68" s="21">
        <f t="shared" si="5"/>
        <v>115.38461538461537</v>
      </c>
    </row>
    <row r="69" spans="1:14" x14ac:dyDescent="0.25">
      <c r="A69" s="1" t="s">
        <v>57</v>
      </c>
      <c r="B69" s="1" t="s">
        <v>27</v>
      </c>
      <c r="C69" s="1">
        <v>569</v>
      </c>
      <c r="D69" s="1">
        <v>36.270000000000003</v>
      </c>
      <c r="E69" s="1">
        <v>604373</v>
      </c>
      <c r="F69" s="25">
        <f t="shared" si="0"/>
        <v>216.621146953405</v>
      </c>
      <c r="G69" s="25">
        <f t="shared" si="1"/>
        <v>249.94747725392884</v>
      </c>
      <c r="H69" s="21">
        <f t="shared" si="2"/>
        <v>115.38461538461537</v>
      </c>
      <c r="I69" s="1"/>
      <c r="J69" s="1"/>
      <c r="K69" s="1"/>
      <c r="L69" s="25"/>
      <c r="M69" s="25"/>
      <c r="N69" s="21"/>
    </row>
    <row r="70" spans="1:14" x14ac:dyDescent="0.25">
      <c r="A70" s="1"/>
      <c r="B70" s="1" t="s">
        <v>28</v>
      </c>
      <c r="C70" s="1">
        <v>60</v>
      </c>
      <c r="D70" s="1">
        <v>2.52</v>
      </c>
      <c r="E70" s="1">
        <v>10982</v>
      </c>
      <c r="F70" s="25">
        <f t="shared" si="0"/>
        <v>56.653174603174598</v>
      </c>
      <c r="G70" s="25">
        <f t="shared" si="1"/>
        <v>65.36904761904762</v>
      </c>
      <c r="H70" s="21">
        <f t="shared" si="2"/>
        <v>115.3846153846154</v>
      </c>
      <c r="I70" s="1"/>
      <c r="J70" s="1"/>
      <c r="K70" s="1"/>
      <c r="L70" s="25"/>
      <c r="M70" s="25"/>
      <c r="N70" s="21"/>
    </row>
    <row r="71" spans="1:14" x14ac:dyDescent="0.25">
      <c r="A71" s="1"/>
      <c r="B71" s="1" t="s">
        <v>29</v>
      </c>
      <c r="C71" s="1">
        <v>15</v>
      </c>
      <c r="D71" s="1">
        <v>0.99</v>
      </c>
      <c r="E71" s="1">
        <v>4310</v>
      </c>
      <c r="F71" s="25">
        <f t="shared" si="0"/>
        <v>56.595959595959599</v>
      </c>
      <c r="G71" s="25">
        <f t="shared" si="1"/>
        <v>65.303030303030312</v>
      </c>
      <c r="H71" s="21">
        <f t="shared" si="2"/>
        <v>115.3846153846154</v>
      </c>
      <c r="I71" s="1"/>
      <c r="J71" s="1"/>
      <c r="K71" s="1"/>
      <c r="L71" s="25"/>
      <c r="M71" s="25"/>
      <c r="N71" s="21"/>
    </row>
    <row r="72" spans="1:14" x14ac:dyDescent="0.25">
      <c r="A72" s="1"/>
      <c r="B72" s="1" t="s">
        <v>37</v>
      </c>
      <c r="C72" s="1">
        <v>57</v>
      </c>
      <c r="D72" s="1">
        <v>3.24</v>
      </c>
      <c r="E72" s="1">
        <v>25634</v>
      </c>
      <c r="F72" s="25">
        <f t="shared" si="0"/>
        <v>102.85246913580247</v>
      </c>
      <c r="G72" s="25">
        <f t="shared" si="1"/>
        <v>118.67592592592591</v>
      </c>
      <c r="H72" s="21">
        <f t="shared" si="2"/>
        <v>115.38461538461537</v>
      </c>
      <c r="I72" s="1"/>
      <c r="J72" s="1"/>
      <c r="K72" s="1"/>
      <c r="L72" s="25"/>
      <c r="M72" s="25"/>
      <c r="N72" s="21"/>
    </row>
    <row r="73" spans="1:14" x14ac:dyDescent="0.25">
      <c r="A73" s="1"/>
      <c r="B73" s="1" t="s">
        <v>46</v>
      </c>
      <c r="C73" s="1">
        <v>858</v>
      </c>
      <c r="D73" s="1">
        <v>56.68</v>
      </c>
      <c r="E73" s="1">
        <v>549874</v>
      </c>
      <c r="F73" s="25">
        <f t="shared" si="0"/>
        <v>126.1178899082569</v>
      </c>
      <c r="G73" s="25">
        <f t="shared" si="1"/>
        <v>145.52064220183487</v>
      </c>
      <c r="H73" s="21">
        <f t="shared" si="2"/>
        <v>115.38461538461537</v>
      </c>
      <c r="I73" s="1">
        <v>1</v>
      </c>
      <c r="J73" s="1">
        <v>0.06</v>
      </c>
      <c r="K73" s="1">
        <v>623</v>
      </c>
      <c r="L73" s="25">
        <f t="shared" si="3"/>
        <v>134.98333333333335</v>
      </c>
      <c r="M73" s="25">
        <f t="shared" si="4"/>
        <v>155.75000000000003</v>
      </c>
      <c r="N73" s="21">
        <f t="shared" si="5"/>
        <v>115.3846153846154</v>
      </c>
    </row>
    <row r="74" spans="1:14" x14ac:dyDescent="0.25">
      <c r="A74" s="1"/>
      <c r="B74" s="1" t="s">
        <v>49</v>
      </c>
      <c r="C74" s="1">
        <v>705</v>
      </c>
      <c r="D74" s="1">
        <v>61.18</v>
      </c>
      <c r="E74" s="1">
        <v>272428</v>
      </c>
      <c r="F74" s="25">
        <f t="shared" ref="F74:F90" si="6">E74*1.3/100/D74</f>
        <v>57.887610330173267</v>
      </c>
      <c r="G74" s="25">
        <f t="shared" ref="G74:G90" si="7">(E74*1.5/100)/D74</f>
        <v>66.793396534815301</v>
      </c>
      <c r="H74" s="21">
        <f t="shared" ref="H74:H114" si="8">G74/F74*100</f>
        <v>115.38461538461537</v>
      </c>
      <c r="I74" s="1"/>
      <c r="J74" s="1"/>
      <c r="K74" s="1"/>
      <c r="L74" s="25"/>
      <c r="M74" s="25"/>
      <c r="N74" s="21"/>
    </row>
    <row r="75" spans="1:14" x14ac:dyDescent="0.25">
      <c r="A75" s="1" t="s">
        <v>58</v>
      </c>
      <c r="B75" s="1"/>
      <c r="C75" s="1">
        <v>2264</v>
      </c>
      <c r="D75" s="1">
        <v>160.88</v>
      </c>
      <c r="E75" s="1">
        <v>1467601</v>
      </c>
      <c r="F75" s="25">
        <f t="shared" si="6"/>
        <v>118.59033441074094</v>
      </c>
      <c r="G75" s="25">
        <f t="shared" si="7"/>
        <v>136.83500124316259</v>
      </c>
      <c r="H75" s="21">
        <f t="shared" si="8"/>
        <v>115.38461538461537</v>
      </c>
      <c r="I75" s="1">
        <v>1</v>
      </c>
      <c r="J75" s="1">
        <v>0.06</v>
      </c>
      <c r="K75" s="1">
        <v>623</v>
      </c>
      <c r="L75" s="25">
        <f t="shared" ref="L75:L90" si="9">K75*1.3/100/J75</f>
        <v>134.98333333333335</v>
      </c>
      <c r="M75" s="25">
        <f t="shared" ref="M75:M90" si="10">K75*1.5/100/J75</f>
        <v>155.75000000000003</v>
      </c>
      <c r="N75" s="21">
        <f t="shared" ref="N75:N114" si="11">M75/L74:L75*100</f>
        <v>115.3846153846154</v>
      </c>
    </row>
    <row r="76" spans="1:14" x14ac:dyDescent="0.25">
      <c r="A76" s="1" t="s">
        <v>59</v>
      </c>
      <c r="B76" s="1" t="s">
        <v>26</v>
      </c>
      <c r="C76" s="1"/>
      <c r="D76" s="1"/>
      <c r="E76" s="1"/>
      <c r="F76" s="25"/>
      <c r="G76" s="25"/>
      <c r="H76" s="21"/>
      <c r="I76" s="1">
        <v>1</v>
      </c>
      <c r="J76" s="1">
        <v>0.41</v>
      </c>
      <c r="K76" s="1">
        <v>11500</v>
      </c>
      <c r="L76" s="25">
        <f t="shared" si="9"/>
        <v>364.63414634146346</v>
      </c>
      <c r="M76" s="25">
        <f t="shared" si="10"/>
        <v>420.73170731707319</v>
      </c>
      <c r="N76" s="21">
        <f t="shared" si="11"/>
        <v>115.38461538461537</v>
      </c>
    </row>
    <row r="77" spans="1:14" x14ac:dyDescent="0.25">
      <c r="A77" s="1"/>
      <c r="B77" s="1" t="s">
        <v>27</v>
      </c>
      <c r="C77" s="1">
        <v>3</v>
      </c>
      <c r="D77" s="1">
        <v>0.7</v>
      </c>
      <c r="E77" s="1">
        <v>16630</v>
      </c>
      <c r="F77" s="25">
        <f t="shared" si="6"/>
        <v>308.84285714285716</v>
      </c>
      <c r="G77" s="25">
        <f t="shared" si="7"/>
        <v>356.35714285714289</v>
      </c>
      <c r="H77" s="21">
        <f t="shared" si="8"/>
        <v>115.3846153846154</v>
      </c>
      <c r="I77" s="1">
        <v>6</v>
      </c>
      <c r="J77" s="1">
        <v>7.84</v>
      </c>
      <c r="K77" s="1">
        <v>147021</v>
      </c>
      <c r="L77" s="25">
        <f t="shared" si="9"/>
        <v>243.78482142857146</v>
      </c>
      <c r="M77" s="25">
        <f t="shared" si="10"/>
        <v>281.29017857142856</v>
      </c>
      <c r="N77" s="21">
        <f t="shared" si="11"/>
        <v>115.38461538461536</v>
      </c>
    </row>
    <row r="78" spans="1:14" x14ac:dyDescent="0.25">
      <c r="A78" s="1"/>
      <c r="B78" s="1" t="s">
        <v>28</v>
      </c>
      <c r="C78" s="1"/>
      <c r="D78" s="1"/>
      <c r="E78" s="1"/>
      <c r="F78" s="25"/>
      <c r="G78" s="25"/>
      <c r="H78" s="21"/>
      <c r="I78" s="1">
        <v>1</v>
      </c>
      <c r="J78" s="1">
        <v>2.56</v>
      </c>
      <c r="K78" s="1">
        <v>11300</v>
      </c>
      <c r="L78" s="25">
        <f t="shared" si="9"/>
        <v>57.3828125</v>
      </c>
      <c r="M78" s="25">
        <f t="shared" si="10"/>
        <v>66.2109375</v>
      </c>
      <c r="N78" s="21">
        <f t="shared" si="11"/>
        <v>115.38461538461537</v>
      </c>
    </row>
    <row r="79" spans="1:14" x14ac:dyDescent="0.25">
      <c r="A79" s="1"/>
      <c r="B79" s="1" t="s">
        <v>29</v>
      </c>
      <c r="C79" s="1">
        <v>1</v>
      </c>
      <c r="D79" s="1">
        <v>0.18</v>
      </c>
      <c r="E79" s="1">
        <v>803</v>
      </c>
      <c r="F79" s="25">
        <f t="shared" si="6"/>
        <v>57.994444444444447</v>
      </c>
      <c r="G79" s="25">
        <f t="shared" si="7"/>
        <v>66.916666666666671</v>
      </c>
      <c r="H79" s="21">
        <f t="shared" si="8"/>
        <v>115.3846153846154</v>
      </c>
      <c r="I79" s="1">
        <v>1</v>
      </c>
      <c r="J79" s="1">
        <v>7.0000000000000007E-2</v>
      </c>
      <c r="K79" s="1">
        <v>164</v>
      </c>
      <c r="L79" s="25">
        <f t="shared" si="9"/>
        <v>30.457142857142856</v>
      </c>
      <c r="M79" s="25">
        <f t="shared" si="10"/>
        <v>35.142857142857139</v>
      </c>
      <c r="N79" s="21">
        <f t="shared" si="11"/>
        <v>115.38461538461537</v>
      </c>
    </row>
    <row r="80" spans="1:14" x14ac:dyDescent="0.25">
      <c r="A80" s="1"/>
      <c r="B80" s="1" t="s">
        <v>33</v>
      </c>
      <c r="C80" s="1">
        <v>1</v>
      </c>
      <c r="D80" s="1">
        <v>0.23</v>
      </c>
      <c r="E80" s="1">
        <v>1000</v>
      </c>
      <c r="F80" s="25">
        <f t="shared" si="6"/>
        <v>56.521739130434781</v>
      </c>
      <c r="G80" s="25">
        <f t="shared" si="7"/>
        <v>65.217391304347828</v>
      </c>
      <c r="H80" s="21">
        <f t="shared" si="8"/>
        <v>115.3846153846154</v>
      </c>
      <c r="I80" s="1"/>
      <c r="J80" s="1"/>
      <c r="K80" s="1"/>
      <c r="L80" s="25"/>
      <c r="M80" s="25"/>
      <c r="N80" s="21"/>
    </row>
    <row r="81" spans="1:14" x14ac:dyDescent="0.25">
      <c r="A81" s="1"/>
      <c r="B81" s="1" t="s">
        <v>36</v>
      </c>
      <c r="C81" s="1">
        <v>2</v>
      </c>
      <c r="D81" s="1">
        <v>0.47</v>
      </c>
      <c r="E81" s="1">
        <v>2290</v>
      </c>
      <c r="F81" s="25">
        <f t="shared" si="6"/>
        <v>63.340425531914896</v>
      </c>
      <c r="G81" s="25">
        <f t="shared" si="7"/>
        <v>73.085106382978736</v>
      </c>
      <c r="H81" s="21">
        <f t="shared" si="8"/>
        <v>115.3846153846154</v>
      </c>
      <c r="I81" s="1"/>
      <c r="J81" s="1"/>
      <c r="K81" s="1"/>
      <c r="L81" s="25"/>
      <c r="M81" s="25"/>
      <c r="N81" s="21"/>
    </row>
    <row r="82" spans="1:14" x14ac:dyDescent="0.25">
      <c r="A82" s="1"/>
      <c r="B82" s="1" t="s">
        <v>37</v>
      </c>
      <c r="C82" s="1">
        <v>9</v>
      </c>
      <c r="D82" s="1">
        <v>1.03</v>
      </c>
      <c r="E82" s="1">
        <v>5079</v>
      </c>
      <c r="F82" s="25">
        <f t="shared" si="6"/>
        <v>64.103883495145624</v>
      </c>
      <c r="G82" s="25">
        <f t="shared" si="7"/>
        <v>73.966019417475735</v>
      </c>
      <c r="H82" s="21">
        <f t="shared" si="8"/>
        <v>115.38461538461542</v>
      </c>
      <c r="I82" s="1">
        <v>4</v>
      </c>
      <c r="J82" s="1">
        <v>3.1</v>
      </c>
      <c r="K82" s="1">
        <v>17810</v>
      </c>
      <c r="L82" s="25">
        <f t="shared" si="9"/>
        <v>74.687096774193549</v>
      </c>
      <c r="M82" s="25">
        <f t="shared" si="10"/>
        <v>86.177419354838705</v>
      </c>
      <c r="N82" s="21">
        <f t="shared" si="11"/>
        <v>115.38461538461537</v>
      </c>
    </row>
    <row r="83" spans="1:14" x14ac:dyDescent="0.25">
      <c r="A83" s="1"/>
      <c r="B83" s="1" t="s">
        <v>38</v>
      </c>
      <c r="C83" s="1">
        <v>11</v>
      </c>
      <c r="D83" s="1">
        <v>2.36</v>
      </c>
      <c r="E83" s="1">
        <v>17605</v>
      </c>
      <c r="F83" s="25">
        <f t="shared" si="6"/>
        <v>96.976694915254242</v>
      </c>
      <c r="G83" s="25">
        <f t="shared" si="7"/>
        <v>111.89618644067797</v>
      </c>
      <c r="H83" s="21">
        <f t="shared" si="8"/>
        <v>115.38461538461537</v>
      </c>
      <c r="I83" s="1">
        <v>2</v>
      </c>
      <c r="J83" s="1">
        <v>0.05</v>
      </c>
      <c r="K83" s="1">
        <v>608</v>
      </c>
      <c r="L83" s="25">
        <f t="shared" si="9"/>
        <v>158.07999999999998</v>
      </c>
      <c r="M83" s="25">
        <f t="shared" si="10"/>
        <v>182.39999999999998</v>
      </c>
      <c r="N83" s="21">
        <f t="shared" si="11"/>
        <v>115.38461538461537</v>
      </c>
    </row>
    <row r="84" spans="1:14" x14ac:dyDescent="0.25">
      <c r="A84" s="1"/>
      <c r="B84" s="1" t="s">
        <v>39</v>
      </c>
      <c r="C84" s="1">
        <v>4</v>
      </c>
      <c r="D84" s="1">
        <v>0.86</v>
      </c>
      <c r="E84" s="1">
        <v>5587</v>
      </c>
      <c r="F84" s="25">
        <f t="shared" si="6"/>
        <v>84.454651162790697</v>
      </c>
      <c r="G84" s="25">
        <f t="shared" si="7"/>
        <v>97.447674418604663</v>
      </c>
      <c r="H84" s="21">
        <f t="shared" si="8"/>
        <v>115.3846153846154</v>
      </c>
      <c r="I84" s="1">
        <v>4</v>
      </c>
      <c r="J84" s="1">
        <v>1.68</v>
      </c>
      <c r="K84" s="1">
        <v>11269</v>
      </c>
      <c r="L84" s="25">
        <f t="shared" si="9"/>
        <v>87.200595238095246</v>
      </c>
      <c r="M84" s="25">
        <f t="shared" si="10"/>
        <v>100.61607142857143</v>
      </c>
      <c r="N84" s="21">
        <f t="shared" si="11"/>
        <v>115.38461538461537</v>
      </c>
    </row>
    <row r="85" spans="1:14" x14ac:dyDescent="0.25">
      <c r="A85" s="1"/>
      <c r="B85" s="1" t="s">
        <v>42</v>
      </c>
      <c r="C85" s="1">
        <v>1</v>
      </c>
      <c r="D85" s="1">
        <v>0.03</v>
      </c>
      <c r="E85" s="1">
        <v>109</v>
      </c>
      <c r="F85" s="25">
        <f t="shared" si="6"/>
        <v>47.233333333333341</v>
      </c>
      <c r="G85" s="25">
        <f t="shared" si="7"/>
        <v>54.5</v>
      </c>
      <c r="H85" s="21">
        <f t="shared" si="8"/>
        <v>115.38461538461537</v>
      </c>
      <c r="I85" s="1"/>
      <c r="J85" s="1"/>
      <c r="K85" s="1"/>
      <c r="L85" s="25"/>
      <c r="M85" s="25"/>
      <c r="N85" s="21"/>
    </row>
    <row r="86" spans="1:14" x14ac:dyDescent="0.25">
      <c r="A86" s="1"/>
      <c r="B86" s="1" t="s">
        <v>45</v>
      </c>
      <c r="C86" s="1">
        <v>2</v>
      </c>
      <c r="D86" s="1">
        <v>0.76</v>
      </c>
      <c r="E86" s="1">
        <v>2410</v>
      </c>
      <c r="F86" s="25">
        <f t="shared" si="6"/>
        <v>41.223684210526315</v>
      </c>
      <c r="G86" s="25">
        <f t="shared" si="7"/>
        <v>47.565789473684205</v>
      </c>
      <c r="H86" s="21">
        <f t="shared" si="8"/>
        <v>115.38461538461537</v>
      </c>
      <c r="I86" s="1"/>
      <c r="J86" s="1"/>
      <c r="K86" s="1"/>
      <c r="L86" s="25"/>
      <c r="M86" s="25"/>
      <c r="N86" s="21"/>
    </row>
    <row r="87" spans="1:14" x14ac:dyDescent="0.25">
      <c r="A87" s="1"/>
      <c r="B87" s="1" t="s">
        <v>46</v>
      </c>
      <c r="C87" s="1">
        <v>2</v>
      </c>
      <c r="D87" s="1">
        <v>0.4</v>
      </c>
      <c r="E87" s="1">
        <v>1766</v>
      </c>
      <c r="F87" s="25">
        <f t="shared" si="6"/>
        <v>57.395000000000003</v>
      </c>
      <c r="G87" s="25">
        <f t="shared" si="7"/>
        <v>66.224999999999994</v>
      </c>
      <c r="H87" s="21">
        <f t="shared" si="8"/>
        <v>115.38461538461537</v>
      </c>
      <c r="I87" s="1"/>
      <c r="J87" s="1"/>
      <c r="K87" s="1"/>
      <c r="L87" s="25"/>
      <c r="M87" s="25"/>
      <c r="N87" s="21"/>
    </row>
    <row r="88" spans="1:14" x14ac:dyDescent="0.25">
      <c r="A88" s="1"/>
      <c r="B88" s="1" t="s">
        <v>47</v>
      </c>
      <c r="C88" s="1">
        <v>1</v>
      </c>
      <c r="D88" s="1">
        <v>0.09</v>
      </c>
      <c r="E88" s="1">
        <v>502</v>
      </c>
      <c r="F88" s="25">
        <f t="shared" si="6"/>
        <v>72.511111111111106</v>
      </c>
      <c r="G88" s="25">
        <f t="shared" si="7"/>
        <v>83.666666666666671</v>
      </c>
      <c r="H88" s="21">
        <f t="shared" si="8"/>
        <v>115.3846153846154</v>
      </c>
      <c r="I88" s="1"/>
      <c r="J88" s="1"/>
      <c r="K88" s="1"/>
      <c r="L88" s="25"/>
      <c r="M88" s="25"/>
      <c r="N88" s="21"/>
    </row>
    <row r="89" spans="1:14" x14ac:dyDescent="0.25">
      <c r="A89" s="1"/>
      <c r="B89" s="1" t="s">
        <v>49</v>
      </c>
      <c r="C89" s="1">
        <v>42</v>
      </c>
      <c r="D89" s="1">
        <v>14.72</v>
      </c>
      <c r="E89" s="1">
        <v>26305</v>
      </c>
      <c r="F89" s="25">
        <f t="shared" si="6"/>
        <v>23.231317934782606</v>
      </c>
      <c r="G89" s="25">
        <f t="shared" si="7"/>
        <v>26.805366847826086</v>
      </c>
      <c r="H89" s="21">
        <f t="shared" si="8"/>
        <v>115.3846153846154</v>
      </c>
      <c r="I89" s="1">
        <v>9</v>
      </c>
      <c r="J89" s="1">
        <v>10.44</v>
      </c>
      <c r="K89" s="1">
        <v>17737</v>
      </c>
      <c r="L89" s="25">
        <f t="shared" si="9"/>
        <v>22.08630268199234</v>
      </c>
      <c r="M89" s="25">
        <f t="shared" si="10"/>
        <v>25.484195402298852</v>
      </c>
      <c r="N89" s="21">
        <f t="shared" si="11"/>
        <v>115.38461538461537</v>
      </c>
    </row>
    <row r="90" spans="1:14" x14ac:dyDescent="0.25">
      <c r="A90" s="1" t="s">
        <v>60</v>
      </c>
      <c r="B90" s="1"/>
      <c r="C90" s="1">
        <v>79</v>
      </c>
      <c r="D90" s="1">
        <v>21.84</v>
      </c>
      <c r="E90" s="1">
        <v>80086</v>
      </c>
      <c r="F90" s="25">
        <f t="shared" si="6"/>
        <v>47.670238095238091</v>
      </c>
      <c r="G90" s="25">
        <f t="shared" si="7"/>
        <v>55.004120879120876</v>
      </c>
      <c r="H90" s="21">
        <f t="shared" si="8"/>
        <v>115.3846153846154</v>
      </c>
      <c r="I90" s="1">
        <v>28</v>
      </c>
      <c r="J90" s="1">
        <v>26.15</v>
      </c>
      <c r="K90" s="1">
        <v>217408</v>
      </c>
      <c r="L90" s="25">
        <f t="shared" si="9"/>
        <v>108.08045889101339</v>
      </c>
      <c r="M90" s="25">
        <f t="shared" si="10"/>
        <v>124.70822179732313</v>
      </c>
      <c r="N90" s="21">
        <f t="shared" si="11"/>
        <v>115.38461538461537</v>
      </c>
    </row>
    <row r="91" spans="1:14" x14ac:dyDescent="0.25">
      <c r="A91" s="1" t="s">
        <v>61</v>
      </c>
      <c r="B91" s="1" t="s">
        <v>27</v>
      </c>
      <c r="C91" s="1">
        <v>3</v>
      </c>
      <c r="D91" s="1">
        <v>0.48</v>
      </c>
      <c r="E91" s="1">
        <v>1912</v>
      </c>
      <c r="F91" s="25">
        <f>E91*0.35*1.3/100/D91</f>
        <v>18.124166666666664</v>
      </c>
      <c r="G91" s="25">
        <f>(E91*0.35*1.5/100/D91)</f>
        <v>20.912500000000001</v>
      </c>
      <c r="H91" s="21">
        <f t="shared" si="8"/>
        <v>115.38461538461542</v>
      </c>
      <c r="I91" s="1"/>
      <c r="J91" s="1"/>
      <c r="K91" s="1"/>
      <c r="L91" s="25"/>
      <c r="M91" s="25"/>
      <c r="N91" s="21"/>
    </row>
    <row r="92" spans="1:14" x14ac:dyDescent="0.25">
      <c r="A92" s="1"/>
      <c r="B92" s="1" t="s">
        <v>28</v>
      </c>
      <c r="C92" s="1">
        <v>3</v>
      </c>
      <c r="D92" s="1">
        <v>1.63</v>
      </c>
      <c r="E92" s="1">
        <v>2160</v>
      </c>
      <c r="F92" s="25">
        <f t="shared" ref="F92:F114" si="12">E92*0.35*1.3/100/D92</f>
        <v>6.0294478527607369</v>
      </c>
      <c r="G92" s="25">
        <f>E92*0.35*1.5/100/D92</f>
        <v>6.9570552147239271</v>
      </c>
      <c r="H92" s="21">
        <f t="shared" si="8"/>
        <v>115.38461538461537</v>
      </c>
      <c r="I92" s="1"/>
      <c r="J92" s="1"/>
      <c r="K92" s="1"/>
      <c r="L92" s="25"/>
      <c r="M92" s="24"/>
      <c r="N92" s="21"/>
    </row>
    <row r="93" spans="1:14" x14ac:dyDescent="0.25">
      <c r="A93" s="1"/>
      <c r="B93" s="1" t="s">
        <v>29</v>
      </c>
      <c r="C93" s="1">
        <v>36</v>
      </c>
      <c r="D93" s="1">
        <v>36.42</v>
      </c>
      <c r="E93" s="1">
        <v>46797</v>
      </c>
      <c r="F93" s="25">
        <f t="shared" si="12"/>
        <v>5.8464126853377261</v>
      </c>
      <c r="G93" s="25">
        <f t="shared" ref="G93:G114" si="13">E93*0.35*1.5/100/D93</f>
        <v>6.7458607907742989</v>
      </c>
      <c r="H93" s="21">
        <f t="shared" si="8"/>
        <v>115.38461538461537</v>
      </c>
      <c r="I93" s="1"/>
      <c r="J93" s="1"/>
      <c r="K93" s="1"/>
      <c r="L93" s="25"/>
      <c r="M93" s="24"/>
      <c r="N93" s="21"/>
    </row>
    <row r="94" spans="1:14" x14ac:dyDescent="0.25">
      <c r="A94" s="1"/>
      <c r="B94" s="1" t="s">
        <v>30</v>
      </c>
      <c r="C94" s="1">
        <v>2</v>
      </c>
      <c r="D94" s="1">
        <v>1.49</v>
      </c>
      <c r="E94" s="1">
        <v>1899</v>
      </c>
      <c r="F94" s="25">
        <f t="shared" si="12"/>
        <v>5.7989597315436239</v>
      </c>
      <c r="G94" s="25">
        <f t="shared" si="13"/>
        <v>6.6911073825503351</v>
      </c>
      <c r="H94" s="21">
        <f t="shared" si="8"/>
        <v>115.38461538461537</v>
      </c>
      <c r="I94" s="1"/>
      <c r="J94" s="1"/>
      <c r="K94" s="1"/>
      <c r="L94" s="25"/>
      <c r="M94" s="24"/>
      <c r="N94" s="21"/>
    </row>
    <row r="95" spans="1:14" x14ac:dyDescent="0.25">
      <c r="A95" s="1"/>
      <c r="B95" s="1" t="s">
        <v>31</v>
      </c>
      <c r="C95" s="1">
        <v>308</v>
      </c>
      <c r="D95" s="1">
        <v>276.8</v>
      </c>
      <c r="E95" s="1">
        <v>321213</v>
      </c>
      <c r="F95" s="25">
        <f t="shared" si="12"/>
        <v>5.2800547326589591</v>
      </c>
      <c r="G95" s="25">
        <f t="shared" si="13"/>
        <v>6.0923708453757213</v>
      </c>
      <c r="H95" s="21">
        <f t="shared" si="8"/>
        <v>115.38461538461537</v>
      </c>
      <c r="I95" s="1"/>
      <c r="J95" s="1"/>
      <c r="K95" s="1"/>
      <c r="L95" s="25"/>
      <c r="M95" s="24"/>
      <c r="N95" s="21"/>
    </row>
    <row r="96" spans="1:14" x14ac:dyDescent="0.25">
      <c r="A96" s="1"/>
      <c r="B96" s="1" t="s">
        <v>32</v>
      </c>
      <c r="C96" s="1">
        <v>90</v>
      </c>
      <c r="D96" s="1">
        <v>36.479999999999997</v>
      </c>
      <c r="E96" s="1">
        <v>45487</v>
      </c>
      <c r="F96" s="25">
        <f t="shared" si="12"/>
        <v>5.6734059758771931</v>
      </c>
      <c r="G96" s="25">
        <f t="shared" si="13"/>
        <v>6.5462376644736846</v>
      </c>
      <c r="H96" s="21">
        <f t="shared" si="8"/>
        <v>115.3846153846154</v>
      </c>
      <c r="I96" s="1"/>
      <c r="J96" s="1"/>
      <c r="K96" s="1"/>
      <c r="L96" s="25"/>
      <c r="M96" s="24"/>
      <c r="N96" s="21"/>
    </row>
    <row r="97" spans="1:14" x14ac:dyDescent="0.25">
      <c r="A97" s="1"/>
      <c r="B97" s="1" t="s">
        <v>33</v>
      </c>
      <c r="C97" s="1">
        <v>182</v>
      </c>
      <c r="D97" s="1">
        <v>160</v>
      </c>
      <c r="E97" s="1">
        <v>204153</v>
      </c>
      <c r="F97" s="25">
        <f t="shared" si="12"/>
        <v>5.8056009374999995</v>
      </c>
      <c r="G97" s="25">
        <f t="shared" si="13"/>
        <v>6.6987703124999998</v>
      </c>
      <c r="H97" s="21">
        <f t="shared" si="8"/>
        <v>115.3846153846154</v>
      </c>
      <c r="I97" s="1"/>
      <c r="J97" s="1"/>
      <c r="K97" s="1"/>
      <c r="L97" s="25"/>
      <c r="M97" s="24"/>
      <c r="N97" s="21"/>
    </row>
    <row r="98" spans="1:14" x14ac:dyDescent="0.25">
      <c r="A98" s="1"/>
      <c r="B98" s="1" t="s">
        <v>34</v>
      </c>
      <c r="C98" s="1">
        <v>430</v>
      </c>
      <c r="D98" s="1">
        <v>424.84</v>
      </c>
      <c r="E98" s="1">
        <v>507633</v>
      </c>
      <c r="F98" s="25">
        <f t="shared" si="12"/>
        <v>5.4367059363525092</v>
      </c>
      <c r="G98" s="25">
        <f t="shared" si="13"/>
        <v>6.2731222342528943</v>
      </c>
      <c r="H98" s="21">
        <f t="shared" si="8"/>
        <v>115.38461538461537</v>
      </c>
      <c r="I98" s="1"/>
      <c r="J98" s="1"/>
      <c r="K98" s="1"/>
      <c r="L98" s="25"/>
      <c r="M98" s="24"/>
      <c r="N98" s="21"/>
    </row>
    <row r="99" spans="1:14" x14ac:dyDescent="0.25">
      <c r="A99" s="1"/>
      <c r="B99" s="1" t="s">
        <v>35</v>
      </c>
      <c r="C99" s="1">
        <v>46</v>
      </c>
      <c r="D99" s="1">
        <v>29.86</v>
      </c>
      <c r="E99" s="1">
        <v>35168</v>
      </c>
      <c r="F99" s="25">
        <f t="shared" si="12"/>
        <v>5.3588211654387141</v>
      </c>
      <c r="G99" s="25">
        <f t="shared" si="13"/>
        <v>6.1832551908908231</v>
      </c>
      <c r="H99" s="21">
        <f t="shared" si="8"/>
        <v>115.38461538461537</v>
      </c>
      <c r="I99" s="1"/>
      <c r="J99" s="1"/>
      <c r="K99" s="1"/>
      <c r="L99" s="25"/>
      <c r="M99" s="24"/>
      <c r="N99" s="21"/>
    </row>
    <row r="100" spans="1:14" x14ac:dyDescent="0.25">
      <c r="A100" s="1"/>
      <c r="B100" s="1" t="s">
        <v>36</v>
      </c>
      <c r="C100" s="1">
        <v>210</v>
      </c>
      <c r="D100" s="1">
        <v>190</v>
      </c>
      <c r="E100" s="1">
        <v>228024</v>
      </c>
      <c r="F100" s="25">
        <f t="shared" si="12"/>
        <v>5.4605747368421049</v>
      </c>
      <c r="G100" s="25">
        <f t="shared" si="13"/>
        <v>6.3006631578947365</v>
      </c>
      <c r="H100" s="21">
        <f t="shared" si="8"/>
        <v>115.3846153846154</v>
      </c>
      <c r="I100" s="1">
        <v>2</v>
      </c>
      <c r="J100" s="1">
        <v>10.17</v>
      </c>
      <c r="K100" s="1">
        <v>12993</v>
      </c>
      <c r="L100" s="25">
        <f>K100*0.35*1.3/100/J100</f>
        <v>5.8129941002949845</v>
      </c>
      <c r="M100" s="25">
        <f>K100*0.35*1.5/100/J100</f>
        <v>6.7073008849557514</v>
      </c>
      <c r="N100" s="21">
        <f t="shared" si="11"/>
        <v>115.38461538461537</v>
      </c>
    </row>
    <row r="101" spans="1:14" x14ac:dyDescent="0.25">
      <c r="A101" s="1"/>
      <c r="B101" s="1" t="s">
        <v>37</v>
      </c>
      <c r="C101" s="1">
        <v>468</v>
      </c>
      <c r="D101" s="1">
        <v>264.33</v>
      </c>
      <c r="E101" s="1">
        <v>366563</v>
      </c>
      <c r="F101" s="25">
        <f t="shared" si="12"/>
        <v>6.309770551961563</v>
      </c>
      <c r="G101" s="25">
        <f t="shared" si="13"/>
        <v>7.2805044830325727</v>
      </c>
      <c r="H101" s="21">
        <f t="shared" si="8"/>
        <v>115.38461538461537</v>
      </c>
      <c r="I101" s="1">
        <v>5</v>
      </c>
      <c r="J101" s="1">
        <v>2.04</v>
      </c>
      <c r="K101" s="1">
        <v>2699</v>
      </c>
      <c r="L101" s="25">
        <f t="shared" ref="L101:L114" si="14">K101*0.35*1.3/100/J101</f>
        <v>6.0198284313725487</v>
      </c>
      <c r="M101" s="25">
        <f t="shared" ref="M101:M114" si="15">K101*0.35*1.5/100/J101</f>
        <v>6.9459558823529406</v>
      </c>
      <c r="N101" s="21">
        <f t="shared" si="11"/>
        <v>115.38461538461537</v>
      </c>
    </row>
    <row r="102" spans="1:14" x14ac:dyDescent="0.25">
      <c r="A102" s="1"/>
      <c r="B102" s="1" t="s">
        <v>38</v>
      </c>
      <c r="C102" s="1">
        <v>61</v>
      </c>
      <c r="D102" s="1">
        <v>95.36</v>
      </c>
      <c r="E102" s="1">
        <v>168508</v>
      </c>
      <c r="F102" s="25">
        <f t="shared" si="12"/>
        <v>8.0401782718120813</v>
      </c>
      <c r="G102" s="25">
        <f t="shared" si="13"/>
        <v>9.2771287751677836</v>
      </c>
      <c r="H102" s="21">
        <f t="shared" si="8"/>
        <v>115.38461538461536</v>
      </c>
      <c r="I102" s="1">
        <v>1</v>
      </c>
      <c r="J102" s="1">
        <v>1.31</v>
      </c>
      <c r="K102" s="1">
        <v>458</v>
      </c>
      <c r="L102" s="25">
        <f t="shared" si="14"/>
        <v>1.5907633587786258</v>
      </c>
      <c r="M102" s="25">
        <f t="shared" si="15"/>
        <v>1.835496183206107</v>
      </c>
      <c r="N102" s="21">
        <f t="shared" si="11"/>
        <v>115.3846153846154</v>
      </c>
    </row>
    <row r="103" spans="1:14" x14ac:dyDescent="0.25">
      <c r="A103" s="1"/>
      <c r="B103" s="1" t="s">
        <v>39</v>
      </c>
      <c r="C103" s="1">
        <v>445</v>
      </c>
      <c r="D103" s="1">
        <v>340.93</v>
      </c>
      <c r="E103" s="1">
        <v>504428</v>
      </c>
      <c r="F103" s="25">
        <f t="shared" si="12"/>
        <v>6.7320194761387961</v>
      </c>
      <c r="G103" s="25">
        <f t="shared" si="13"/>
        <v>7.7677147801601478</v>
      </c>
      <c r="H103" s="21">
        <f t="shared" si="8"/>
        <v>115.38461538461536</v>
      </c>
      <c r="I103" s="1">
        <v>3</v>
      </c>
      <c r="J103" s="1">
        <v>3.78</v>
      </c>
      <c r="K103" s="1">
        <v>4946</v>
      </c>
      <c r="L103" s="25">
        <f t="shared" si="14"/>
        <v>5.9535185185185178</v>
      </c>
      <c r="M103" s="25">
        <f t="shared" si="15"/>
        <v>6.8694444444444436</v>
      </c>
      <c r="N103" s="21">
        <f t="shared" si="11"/>
        <v>115.38461538461537</v>
      </c>
    </row>
    <row r="104" spans="1:14" x14ac:dyDescent="0.25">
      <c r="A104" s="1"/>
      <c r="B104" s="1" t="s">
        <v>40</v>
      </c>
      <c r="C104" s="1">
        <v>117</v>
      </c>
      <c r="D104" s="1">
        <v>24.48</v>
      </c>
      <c r="E104" s="1">
        <v>31889</v>
      </c>
      <c r="F104" s="25">
        <f t="shared" si="12"/>
        <v>5.9270812908496735</v>
      </c>
      <c r="G104" s="25">
        <f t="shared" si="13"/>
        <v>6.8389399509803921</v>
      </c>
      <c r="H104" s="21">
        <f t="shared" si="8"/>
        <v>115.38461538461537</v>
      </c>
      <c r="I104" s="1">
        <v>1</v>
      </c>
      <c r="J104" s="1">
        <v>0.23</v>
      </c>
      <c r="K104" s="1">
        <v>228</v>
      </c>
      <c r="L104" s="25">
        <f t="shared" si="14"/>
        <v>4.5104347826086952</v>
      </c>
      <c r="M104" s="25">
        <f t="shared" si="15"/>
        <v>5.2043478260869556</v>
      </c>
      <c r="N104" s="21">
        <f t="shared" si="11"/>
        <v>115.38461538461537</v>
      </c>
    </row>
    <row r="105" spans="1:14" x14ac:dyDescent="0.25">
      <c r="A105" s="1"/>
      <c r="B105" s="1" t="s">
        <v>41</v>
      </c>
      <c r="C105" s="1">
        <v>186</v>
      </c>
      <c r="D105" s="1">
        <v>119.99</v>
      </c>
      <c r="E105" s="1">
        <v>137535</v>
      </c>
      <c r="F105" s="25">
        <f t="shared" si="12"/>
        <v>5.2153033586132187</v>
      </c>
      <c r="G105" s="25">
        <f t="shared" si="13"/>
        <v>6.0176577214767901</v>
      </c>
      <c r="H105" s="21">
        <f t="shared" si="8"/>
        <v>115.38461538461537</v>
      </c>
      <c r="I105" s="1">
        <v>3</v>
      </c>
      <c r="J105" s="1">
        <v>2.81</v>
      </c>
      <c r="K105" s="1">
        <v>3267</v>
      </c>
      <c r="L105" s="25">
        <f t="shared" si="14"/>
        <v>5.2899822064056936</v>
      </c>
      <c r="M105" s="25">
        <f t="shared" si="15"/>
        <v>6.1038256227757994</v>
      </c>
      <c r="N105" s="21">
        <f t="shared" si="11"/>
        <v>115.38461538461537</v>
      </c>
    </row>
    <row r="106" spans="1:14" x14ac:dyDescent="0.25">
      <c r="A106" s="1"/>
      <c r="B106" s="1" t="s">
        <v>42</v>
      </c>
      <c r="C106" s="1">
        <v>295</v>
      </c>
      <c r="D106" s="1">
        <v>273.22000000000003</v>
      </c>
      <c r="E106" s="1">
        <v>308549</v>
      </c>
      <c r="F106" s="25">
        <f t="shared" si="12"/>
        <v>5.1383425444696567</v>
      </c>
      <c r="G106" s="25">
        <f t="shared" si="13"/>
        <v>5.9288567820803726</v>
      </c>
      <c r="H106" s="21">
        <f t="shared" si="8"/>
        <v>115.38461538461537</v>
      </c>
      <c r="I106" s="1"/>
      <c r="J106" s="1"/>
      <c r="K106" s="1"/>
      <c r="L106" s="25"/>
      <c r="M106" s="25"/>
      <c r="N106" s="21"/>
    </row>
    <row r="107" spans="1:14" x14ac:dyDescent="0.25">
      <c r="A107" s="1"/>
      <c r="B107" s="1" t="s">
        <v>43</v>
      </c>
      <c r="C107" s="1">
        <v>90</v>
      </c>
      <c r="D107" s="1">
        <v>72.78</v>
      </c>
      <c r="E107" s="1">
        <v>77686</v>
      </c>
      <c r="F107" s="25">
        <f t="shared" si="12"/>
        <v>4.8567092607859301</v>
      </c>
      <c r="G107" s="25">
        <f t="shared" si="13"/>
        <v>5.6038953009068413</v>
      </c>
      <c r="H107" s="21">
        <f t="shared" si="8"/>
        <v>115.38461538461536</v>
      </c>
      <c r="I107" s="1"/>
      <c r="J107" s="1"/>
      <c r="K107" s="1"/>
      <c r="L107" s="25"/>
      <c r="M107" s="25"/>
      <c r="N107" s="21"/>
    </row>
    <row r="108" spans="1:14" x14ac:dyDescent="0.25">
      <c r="A108" s="1"/>
      <c r="B108" s="1" t="s">
        <v>44</v>
      </c>
      <c r="C108" s="1">
        <v>157</v>
      </c>
      <c r="D108" s="1">
        <v>104.89</v>
      </c>
      <c r="E108" s="1">
        <v>110664</v>
      </c>
      <c r="F108" s="25">
        <f t="shared" si="12"/>
        <v>4.800469062827724</v>
      </c>
      <c r="G108" s="25">
        <f t="shared" si="13"/>
        <v>5.5390027648012188</v>
      </c>
      <c r="H108" s="21">
        <f t="shared" si="8"/>
        <v>115.38461538461536</v>
      </c>
      <c r="I108" s="1"/>
      <c r="J108" s="1"/>
      <c r="K108" s="1"/>
      <c r="L108" s="25"/>
      <c r="M108" s="25"/>
      <c r="N108" s="21"/>
    </row>
    <row r="109" spans="1:14" x14ac:dyDescent="0.25">
      <c r="A109" s="1"/>
      <c r="B109" s="1" t="s">
        <v>45</v>
      </c>
      <c r="C109" s="1">
        <v>155</v>
      </c>
      <c r="D109" s="1">
        <v>263.25</v>
      </c>
      <c r="E109" s="1">
        <v>346721</v>
      </c>
      <c r="F109" s="25">
        <f t="shared" si="12"/>
        <v>5.9927086419753079</v>
      </c>
      <c r="G109" s="25">
        <f t="shared" si="13"/>
        <v>6.9146638176638175</v>
      </c>
      <c r="H109" s="21">
        <f t="shared" si="8"/>
        <v>115.3846153846154</v>
      </c>
      <c r="I109" s="1">
        <v>1</v>
      </c>
      <c r="J109" s="1">
        <v>2.5</v>
      </c>
      <c r="K109" s="1">
        <v>3020</v>
      </c>
      <c r="L109" s="25">
        <f t="shared" si="14"/>
        <v>5.4964000000000004</v>
      </c>
      <c r="M109" s="25">
        <f t="shared" si="15"/>
        <v>6.3420000000000005</v>
      </c>
      <c r="N109" s="21">
        <f t="shared" si="11"/>
        <v>115.3846153846154</v>
      </c>
    </row>
    <row r="110" spans="1:14" x14ac:dyDescent="0.25">
      <c r="A110" s="1"/>
      <c r="B110" s="1" t="s">
        <v>46</v>
      </c>
      <c r="C110" s="1">
        <v>213</v>
      </c>
      <c r="D110" s="1">
        <v>338.8</v>
      </c>
      <c r="E110" s="1">
        <v>416581</v>
      </c>
      <c r="F110" s="25">
        <f t="shared" si="12"/>
        <v>5.5945795454545442</v>
      </c>
      <c r="G110" s="25">
        <f t="shared" si="13"/>
        <v>6.4552840909090898</v>
      </c>
      <c r="H110" s="21">
        <f t="shared" si="8"/>
        <v>115.3846153846154</v>
      </c>
      <c r="I110" s="1"/>
      <c r="J110" s="1"/>
      <c r="K110" s="1"/>
      <c r="L110" s="25"/>
      <c r="M110" s="25"/>
      <c r="N110" s="21"/>
    </row>
    <row r="111" spans="1:14" x14ac:dyDescent="0.25">
      <c r="A111" s="1"/>
      <c r="B111" s="1" t="s">
        <v>47</v>
      </c>
      <c r="C111" s="1">
        <v>344</v>
      </c>
      <c r="D111" s="1">
        <v>1080.77</v>
      </c>
      <c r="E111" s="1">
        <v>1352544</v>
      </c>
      <c r="F111" s="25">
        <f t="shared" si="12"/>
        <v>5.6941580539800327</v>
      </c>
      <c r="G111" s="25">
        <f t="shared" si="13"/>
        <v>6.570182369976961</v>
      </c>
      <c r="H111" s="21">
        <f t="shared" si="8"/>
        <v>115.3846153846154</v>
      </c>
      <c r="I111" s="1">
        <v>5</v>
      </c>
      <c r="J111" s="1">
        <v>19.29</v>
      </c>
      <c r="K111" s="1">
        <v>25056</v>
      </c>
      <c r="L111" s="25">
        <f t="shared" si="14"/>
        <v>5.9100466562985989</v>
      </c>
      <c r="M111" s="25">
        <f t="shared" si="15"/>
        <v>6.8192846034214609</v>
      </c>
      <c r="N111" s="21">
        <f t="shared" si="11"/>
        <v>115.3846153846154</v>
      </c>
    </row>
    <row r="112" spans="1:14" x14ac:dyDescent="0.25">
      <c r="A112" s="1"/>
      <c r="B112" s="1" t="s">
        <v>48</v>
      </c>
      <c r="C112" s="1">
        <v>195</v>
      </c>
      <c r="D112" s="1">
        <v>84.79</v>
      </c>
      <c r="E112" s="1">
        <v>112702</v>
      </c>
      <c r="F112" s="25">
        <f t="shared" si="12"/>
        <v>6.0478134213940313</v>
      </c>
      <c r="G112" s="25">
        <f t="shared" si="13"/>
        <v>6.9782462554546516</v>
      </c>
      <c r="H112" s="21">
        <f t="shared" si="8"/>
        <v>115.3846153846154</v>
      </c>
      <c r="I112" s="1"/>
      <c r="J112" s="1"/>
      <c r="K112" s="1"/>
      <c r="L112" s="25"/>
      <c r="M112" s="25"/>
      <c r="N112" s="21"/>
    </row>
    <row r="113" spans="1:14" x14ac:dyDescent="0.25">
      <c r="A113" s="1"/>
      <c r="B113" s="1" t="s">
        <v>49</v>
      </c>
      <c r="C113" s="1">
        <v>24340</v>
      </c>
      <c r="D113" s="1">
        <v>88823.88</v>
      </c>
      <c r="E113" s="1">
        <v>93192974</v>
      </c>
      <c r="F113" s="25">
        <f t="shared" si="12"/>
        <v>4.7738066801405203</v>
      </c>
      <c r="G113" s="25">
        <f t="shared" si="13"/>
        <v>5.5082384770852153</v>
      </c>
      <c r="H113" s="21">
        <f t="shared" si="8"/>
        <v>115.38461538461537</v>
      </c>
      <c r="I113" s="1">
        <v>776</v>
      </c>
      <c r="J113" s="1">
        <v>6413.38</v>
      </c>
      <c r="K113" s="1">
        <v>6450630</v>
      </c>
      <c r="L113" s="25">
        <f t="shared" si="14"/>
        <v>4.5764271725673513</v>
      </c>
      <c r="M113" s="25">
        <f t="shared" si="15"/>
        <v>5.2804928914238669</v>
      </c>
      <c r="N113" s="21">
        <f t="shared" si="11"/>
        <v>115.38461538461537</v>
      </c>
    </row>
    <row r="114" spans="1:14" x14ac:dyDescent="0.25">
      <c r="A114" s="1" t="s">
        <v>62</v>
      </c>
      <c r="B114" s="1"/>
      <c r="C114" s="1">
        <v>28376</v>
      </c>
      <c r="D114" s="1">
        <v>93045.46</v>
      </c>
      <c r="E114" s="1">
        <v>98521791</v>
      </c>
      <c r="F114" s="25">
        <f t="shared" si="12"/>
        <v>4.8177971182043695</v>
      </c>
      <c r="G114" s="25">
        <f t="shared" si="13"/>
        <v>5.5589966748511968</v>
      </c>
      <c r="H114" s="21">
        <f t="shared" si="8"/>
        <v>115.38461538461542</v>
      </c>
      <c r="I114" s="1">
        <v>797</v>
      </c>
      <c r="J114" s="1">
        <v>6455.51</v>
      </c>
      <c r="K114" s="1">
        <v>6503297</v>
      </c>
      <c r="L114" s="25">
        <f t="shared" si="14"/>
        <v>4.5836814364782947</v>
      </c>
      <c r="M114" s="25">
        <f t="shared" si="15"/>
        <v>5.2888631959364938</v>
      </c>
      <c r="N114" s="21">
        <f t="shared" si="11"/>
        <v>115.38461538461537</v>
      </c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2017-2018</vt:lpstr>
      <vt:lpstr>Pagal paskirtį</vt:lpstr>
      <vt:lpstr>Pagal verčių zonas</vt:lpstr>
      <vt:lpstr>Lapas3</vt:lpstr>
      <vt:lpstr>'Pagal verčių zonas'!Print_Titles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 Dudienė</dc:creator>
  <cp:lastModifiedBy>Jurgita Jurkonyte</cp:lastModifiedBy>
  <cp:lastPrinted>2018-05-18T12:29:30Z</cp:lastPrinted>
  <dcterms:created xsi:type="dcterms:W3CDTF">2018-05-18T07:00:36Z</dcterms:created>
  <dcterms:modified xsi:type="dcterms:W3CDTF">2018-05-22T10:29:13Z</dcterms:modified>
</cp:coreProperties>
</file>